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0" yWindow="390" windowWidth="19440" windowHeight="11640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1" hidden="1">'Приложение 2'!$A$15:$AB$31</definedName>
    <definedName name="_xlnm.Print_Area" localSheetId="0">'Приложение 1'!$A$1:$U$30</definedName>
    <definedName name="_xlnm.Print_Area" localSheetId="1">'Приложение 2'!$A$3:$V$31</definedName>
    <definedName name="_xlnm.Print_Area" localSheetId="2">'Приложение 3'!$A$1:$N$13</definedName>
    <definedName name="Перечень">#REF!</definedName>
    <definedName name="Перечень2">#REF!</definedName>
    <definedName name="Перечень3">#REF!</definedName>
  </definedNames>
  <calcPr calcId="144525" refMode="R1C1"/>
</workbook>
</file>

<file path=xl/calcChain.xml><?xml version="1.0" encoding="utf-8"?>
<calcChain xmlns="http://schemas.openxmlformats.org/spreadsheetml/2006/main">
  <c r="L10" i="6" l="1"/>
  <c r="K10" i="6"/>
  <c r="J10" i="6"/>
  <c r="H10" i="6"/>
  <c r="G10" i="6"/>
  <c r="F10" i="6"/>
  <c r="E10" i="6"/>
  <c r="Y22" i="5" l="1"/>
  <c r="Y28" i="5"/>
  <c r="X28" i="5"/>
  <c r="X29" i="5"/>
  <c r="X30" i="5"/>
  <c r="X31" i="5"/>
  <c r="X22" i="5"/>
  <c r="X23" i="5"/>
  <c r="X24" i="5"/>
  <c r="X25" i="5"/>
  <c r="X26" i="5"/>
  <c r="V14" i="7"/>
  <c r="V15" i="7"/>
  <c r="V16" i="7"/>
  <c r="V17" i="7"/>
  <c r="V18" i="7"/>
  <c r="Z28" i="5" l="1"/>
  <c r="Z22" i="5"/>
  <c r="L16" i="5" l="1"/>
  <c r="Y16" i="5" s="1"/>
  <c r="I16" i="5"/>
  <c r="Y15" i="5"/>
  <c r="Y17" i="5"/>
  <c r="Y18" i="5"/>
  <c r="Y19" i="5"/>
  <c r="Y20" i="5"/>
  <c r="X15" i="5"/>
  <c r="X16" i="5"/>
  <c r="X17" i="5"/>
  <c r="Z17" i="5" s="1"/>
  <c r="X18" i="5"/>
  <c r="Z18" i="5" s="1"/>
  <c r="X19" i="5"/>
  <c r="Z19" i="5" s="1"/>
  <c r="X20" i="5"/>
  <c r="Z20" i="5" s="1"/>
  <c r="Z15" i="5" l="1"/>
  <c r="Z16" i="5"/>
  <c r="I23" i="5" l="1"/>
  <c r="I13" i="6" l="1"/>
  <c r="I12" i="6"/>
  <c r="I11" i="6"/>
  <c r="I10" i="6" s="1"/>
  <c r="J25" i="7" l="1"/>
  <c r="C12" i="6" s="1"/>
  <c r="K25" i="7"/>
  <c r="L25" i="7"/>
  <c r="M25" i="7"/>
  <c r="D12" i="6" s="1"/>
  <c r="O25" i="7"/>
  <c r="P25" i="7"/>
  <c r="Q25" i="7"/>
  <c r="L31" i="5"/>
  <c r="L30" i="5"/>
  <c r="Y30" i="5" l="1"/>
  <c r="Z30" i="5" s="1"/>
  <c r="Y31" i="5"/>
  <c r="Z31" i="5" s="1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E30" i="5"/>
  <c r="N28" i="7" s="1"/>
  <c r="E31" i="5"/>
  <c r="N29" i="7" s="1"/>
  <c r="F23" i="5"/>
  <c r="G23" i="5"/>
  <c r="H23" i="5"/>
  <c r="J23" i="5"/>
  <c r="K23" i="5"/>
  <c r="M23" i="5"/>
  <c r="N23" i="5"/>
  <c r="O23" i="5"/>
  <c r="P23" i="5"/>
  <c r="Q23" i="5"/>
  <c r="R23" i="5"/>
  <c r="S23" i="5"/>
  <c r="T23" i="5"/>
  <c r="U23" i="5"/>
  <c r="V23" i="5"/>
  <c r="L24" i="5"/>
  <c r="L25" i="5"/>
  <c r="L26" i="5"/>
  <c r="Y26" i="5" l="1"/>
  <c r="Z26" i="5" s="1"/>
  <c r="Y24" i="5"/>
  <c r="Z24" i="5" s="1"/>
  <c r="Y25" i="5"/>
  <c r="Z25" i="5" s="1"/>
  <c r="Y29" i="5"/>
  <c r="Z29" i="5" s="1"/>
  <c r="E26" i="5"/>
  <c r="N24" i="7" s="1"/>
  <c r="E25" i="5"/>
  <c r="N23" i="7" s="1"/>
  <c r="L23" i="5"/>
  <c r="Y23" i="5" s="1"/>
  <c r="Z23" i="5" s="1"/>
  <c r="E24" i="5"/>
  <c r="E29" i="5"/>
  <c r="N22" i="7" l="1"/>
  <c r="E23" i="5"/>
  <c r="Q30" i="7" l="1"/>
  <c r="P30" i="7"/>
  <c r="O30" i="7"/>
  <c r="M30" i="7"/>
  <c r="D13" i="6" s="1"/>
  <c r="L30" i="7"/>
  <c r="K30" i="7"/>
  <c r="J30" i="7"/>
  <c r="C13" i="6" s="1"/>
  <c r="S29" i="7"/>
  <c r="R29" i="7"/>
  <c r="S28" i="7"/>
  <c r="R28" i="7"/>
  <c r="V27" i="7"/>
  <c r="S24" i="7"/>
  <c r="R24" i="7"/>
  <c r="S23" i="7"/>
  <c r="R23" i="7"/>
  <c r="S22" i="7"/>
  <c r="R22" i="7"/>
  <c r="V21" i="7"/>
  <c r="R25" i="7" l="1"/>
  <c r="V22" i="7"/>
  <c r="V23" i="7"/>
  <c r="V24" i="7"/>
  <c r="V28" i="7"/>
  <c r="V29" i="7"/>
  <c r="R30" i="7"/>
  <c r="N30" i="7"/>
  <c r="N25" i="7"/>
  <c r="S25" i="7" l="1"/>
  <c r="M12" i="6"/>
  <c r="N12" i="6" s="1"/>
  <c r="S30" i="7"/>
  <c r="V30" i="7" s="1"/>
  <c r="M13" i="6"/>
  <c r="N13" i="6" s="1"/>
  <c r="V25" i="7" l="1"/>
  <c r="J19" i="7"/>
  <c r="C11" i="6" s="1"/>
  <c r="C10" i="6" s="1"/>
  <c r="K19" i="7"/>
  <c r="L19" i="7"/>
  <c r="M19" i="7"/>
  <c r="D11" i="6" s="1"/>
  <c r="D10" i="6" s="1"/>
  <c r="O19" i="7"/>
  <c r="P19" i="7"/>
  <c r="Q19" i="7"/>
  <c r="E19" i="5" l="1"/>
  <c r="E17" i="5"/>
  <c r="E20" i="5"/>
  <c r="E18" i="5"/>
  <c r="N18" i="7" l="1"/>
  <c r="R18" i="7" s="1"/>
  <c r="N15" i="7"/>
  <c r="R15" i="7" s="1"/>
  <c r="N16" i="7"/>
  <c r="R16" i="7" s="1"/>
  <c r="N17" i="7"/>
  <c r="R17" i="7" s="1"/>
  <c r="E16" i="5"/>
  <c r="N19" i="7" l="1"/>
  <c r="M11" i="6" s="1"/>
  <c r="R19" i="7"/>
  <c r="S19" i="7"/>
  <c r="V19" i="7" s="1"/>
  <c r="N11" i="6" l="1"/>
  <c r="N10" i="6" s="1"/>
  <c r="M10" i="6"/>
</calcChain>
</file>

<file path=xl/sharedStrings.xml><?xml version="1.0" encoding="utf-8"?>
<sst xmlns="http://schemas.openxmlformats.org/spreadsheetml/2006/main" count="249" uniqueCount="118">
  <si>
    <t>кв,м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</si>
  <si>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</si>
  <si>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</si>
  <si>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</si>
  <si>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</si>
  <si>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</si>
  <si>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</si>
  <si>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</si>
  <si>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</si>
  <si>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</si>
  <si>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</si>
  <si>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</si>
  <si>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</si>
  <si>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</si>
  <si>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</si>
  <si>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</si>
  <si>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</si>
  <si>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</si>
  <si>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</si>
  <si>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</si>
  <si>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</si>
  <si>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</si>
  <si>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</si>
  <si>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</si>
  <si>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</si>
  <si>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</si>
  <si>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</si>
  <si>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</si>
  <si>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</si>
  <si>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</si>
  <si>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</si>
  <si>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</si>
  <si>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</si>
  <si>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</si>
  <si>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</si>
  <si>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</si>
  <si>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</si>
  <si>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</si>
  <si>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</si>
  <si>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</si>
  <si>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</si>
  <si>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</si>
  <si>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</si>
  <si>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</si>
  <si>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</si>
  <si>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</si>
  <si>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</si>
  <si>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</si>
  <si>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</si>
  <si>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</si>
  <si>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</si>
  <si>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</si>
  <si>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</si>
  <si>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</si>
  <si>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</si>
  <si>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</si>
  <si>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</si>
  <si>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</si>
  <si>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</si>
  <si>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</si>
  <si>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</si>
  <si>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</si>
  <si>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</si>
  <si>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</si>
  <si>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</si>
  <si>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</si>
  <si>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</si>
  <si>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</si>
  <si>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</si>
  <si>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</si>
  <si>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</si>
  <si>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</si>
  <si>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</si>
  <si>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</si>
  <si>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</si>
  <si>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</si>
  <si>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</si>
  <si>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</si>
  <si>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</si>
  <si>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</si>
  <si>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</si>
  <si>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</si>
  <si>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</si>
  <si>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</si>
  <si>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</si>
  <si>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</si>
  <si>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</si>
  <si>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</si>
  <si>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1968</t>
  </si>
  <si>
    <t>1974</t>
  </si>
  <si>
    <t>Ремонт крыши, включая ПСД и строительный контроль</t>
  </si>
  <si>
    <t>1969</t>
  </si>
  <si>
    <t>1990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</si>
  <si>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</si>
  <si>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</si>
  <si>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</si>
  <si>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</si>
  <si>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</si>
  <si>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СК</t>
  </si>
  <si>
    <t>№ п/п</t>
  </si>
  <si>
    <t>Всего:</t>
  </si>
  <si>
    <t>2017 год</t>
  </si>
  <si>
    <t>Итого по муниципальному образованию "город Сураж" Суражского муниципального района 2017 год</t>
  </si>
  <si>
    <t>2018 год</t>
  </si>
  <si>
    <t>Итого по муниципальному образованию "город Сураж" Суражского муниципального района 2018 год</t>
  </si>
  <si>
    <t>2019 год</t>
  </si>
  <si>
    <t>Итого по муниципальному образованию "город Сураж" Суражского муниципального района 2017-2019 годы</t>
  </si>
  <si>
    <t>Муниципальное образование "город Сураж" Суражского муниципального района 2017 год</t>
  </si>
  <si>
    <t>Муниципальное образование "город Сураж" Суражского муниципального района 2018 год</t>
  </si>
  <si>
    <t>Муниципальное образование "город Сураж" Суражского муниципального района 2019 год</t>
  </si>
  <si>
    <t>2017год</t>
  </si>
  <si>
    <t>2018год</t>
  </si>
  <si>
    <t>2019год</t>
  </si>
  <si>
    <t xml:space="preserve">              Приложение 3                                                                                                                                </t>
  </si>
  <si>
    <t xml:space="preserve">              Приложение 2                                                                                                                                              </t>
  </si>
  <si>
    <t xml:space="preserve">              Приложение 1                                                                                                                                              </t>
  </si>
  <si>
    <t xml:space="preserve">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годы)), на территории муниципального образования "город Сураж"</t>
  </si>
  <si>
    <t>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годы)), на территории муниципального образования "город Сураж"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</si>
</sst>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58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3">
    <xf numFmtId="0" fontId="0" fillId="0" borderId="0" applyNumberFormat="0" applyBorder="0" applyProtection="0">
      <alignment horizontal="left" vertical="center" wrapText="1"/>
    </xf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6" fillId="0" borderId="0"/>
    <xf numFmtId="0" fontId="35" fillId="0" borderId="0"/>
    <xf numFmtId="0" fontId="7" fillId="34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27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3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36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37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2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3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31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27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40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4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8" fillId="15" borderId="1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8" fillId="6" borderId="1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39" fillId="72" borderId="18" applyNumberFormat="0" applyAlignment="0" applyProtection="0"/>
    <xf numFmtId="0" fontId="9" fillId="42" borderId="2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9" fillId="43" borderId="2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9" fillId="42" borderId="2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40" fillId="73" borderId="19" applyNumberFormat="0" applyAlignment="0" applyProtection="0"/>
    <xf numFmtId="0" fontId="10" fillId="42" borderId="1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10" fillId="43" borderId="1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10" fillId="42" borderId="1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41" fillId="73" borderId="18" applyNumberFormat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5" fillId="44" borderId="7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15" fillId="45" borderId="7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46" fillId="74" borderId="2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17" fillId="2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29" fillId="0" borderId="0"/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9" fillId="7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6" fillId="47" borderId="8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6" fillId="47" borderId="8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0" fontId="37" fillId="77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31" fillId="0" borderId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3" fillId="10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</cellStyleXfs>
  <cellXfs count="153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54" fillId="0" borderId="0" xfId="0" applyFont="1" applyFill="1">
      <alignment horizontal="left" vertical="center" wrapText="1"/>
    </xf>
    <xf numFmtId="0" fontId="54" fillId="0" borderId="0" xfId="0" applyFont="1" applyFill="1" applyAlignment="1">
      <alignment vertical="center" wrapText="1"/>
    </xf>
    <xf numFmtId="164" fontId="54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horizontal="right" vertical="center" wrapText="1"/>
    </xf>
    <xf numFmtId="164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" fontId="55" fillId="0" borderId="0" xfId="0" applyNumberFormat="1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 wrapText="1"/>
    </xf>
    <xf numFmtId="4" fontId="54" fillId="0" borderId="0" xfId="0" applyNumberFormat="1" applyFont="1" applyFill="1" applyAlignment="1">
      <alignment horizontal="right" vertical="center" wrapText="1"/>
    </xf>
    <xf numFmtId="0" fontId="54" fillId="0" borderId="10" xfId="0" applyFont="1" applyFill="1" applyBorder="1" applyAlignment="1">
      <alignment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4" fillId="79" borderId="10" xfId="0" applyFont="1" applyFill="1" applyBorder="1" applyAlignment="1">
      <alignment horizontal="center" vertical="center" wrapText="1"/>
    </xf>
    <xf numFmtId="3" fontId="3" fillId="79" borderId="10" xfId="0" applyNumberFormat="1" applyFont="1" applyFill="1" applyBorder="1" applyAlignment="1">
      <alignment horizontal="center" vertical="center" wrapText="1"/>
    </xf>
    <xf numFmtId="4" fontId="3" fillId="79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79" borderId="11" xfId="0" applyFont="1" applyFill="1" applyBorder="1" applyAlignment="1">
      <alignment horizontal="center" vertical="center" wrapText="1"/>
    </xf>
    <xf numFmtId="0" fontId="54" fillId="79" borderId="15" xfId="0" applyFont="1" applyFill="1" applyBorder="1" applyAlignment="1">
      <alignment horizontal="center" vertical="center" wrapText="1"/>
    </xf>
    <xf numFmtId="0" fontId="54" fillId="79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wrapText="1" shrinkToFi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13" xfId="0" applyNumberFormat="1" applyFont="1" applyFill="1" applyBorder="1" applyAlignment="1">
      <alignment horizontal="center" vertical="center" textRotation="90" wrapText="1"/>
    </xf>
    <xf numFmtId="4" fontId="54" fillId="0" borderId="16" xfId="0" applyNumberFormat="1" applyFont="1" applyFill="1" applyBorder="1" applyAlignment="1">
      <alignment horizontal="center" vertical="center" textRotation="90" wrapText="1"/>
    </xf>
    <xf numFmtId="4" fontId="54" fillId="0" borderId="12" xfId="0" applyNumberFormat="1" applyFont="1" applyFill="1" applyBorder="1" applyAlignment="1">
      <alignment horizontal="center" vertical="center" textRotation="90" wrapText="1"/>
    </xf>
    <xf numFmtId="49" fontId="54" fillId="0" borderId="10" xfId="0" applyNumberFormat="1" applyFont="1" applyFill="1" applyBorder="1" applyAlignment="1">
      <alignment horizontal="center" vertical="center" textRotation="90" wrapText="1"/>
    </xf>
    <xf numFmtId="4" fontId="55" fillId="0" borderId="0" xfId="0" applyNumberFormat="1" applyFont="1" applyFill="1" applyBorder="1" applyAlignment="1">
      <alignment horizontal="right" vertical="center" wrapText="1"/>
    </xf>
    <xf numFmtId="4" fontId="55" fillId="79" borderId="0" xfId="0" applyNumberFormat="1" applyFont="1" applyFill="1" applyBorder="1" applyAlignment="1">
      <alignment horizontal="right" vertical="center" wrapText="1"/>
    </xf>
    <xf numFmtId="0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32" fillId="0" borderId="12" xfId="2135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 shrinkToFit="1"/>
    </xf>
    <xf numFmtId="4" fontId="33" fillId="0" borderId="0" xfId="0" applyNumberFormat="1" applyFont="1" applyFill="1" applyBorder="1" applyAlignment="1">
      <alignment horizontal="right" vertical="center" wrapText="1"/>
    </xf>
    <xf numFmtId="0" fontId="54" fillId="79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</cellXfs>
  <cellStyles count="240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W45"/>
  <sheetViews>
    <sheetView tabSelected="1" view="pageBreakPreview" topLeftCell="A3" zoomScale="115" zoomScaleSheetLayoutView="115" workbookViewId="0">
      <selection activeCell="G7" sqref="G7:G10"/>
    </sheetView>
  </sheetViews>
  <sheetFormatPr defaultRowHeight="27.75" customHeight="1"/>
  <cols>
    <col min="1" max="1" width="3.1640625" style="46" customWidth="1"/>
    <col min="2" max="2" width="39.33203125" style="47" customWidth="1"/>
    <col min="3" max="3" width="21.5" style="46" hidden="1" customWidth="1"/>
    <col min="4" max="4" width="0.1640625" style="46" customWidth="1"/>
    <col min="5" max="6" width="4.6640625" style="75" customWidth="1"/>
    <col min="7" max="7" width="11.33203125" style="75" customWidth="1"/>
    <col min="8" max="9" width="2.33203125" style="75" customWidth="1"/>
    <col min="10" max="10" width="9" style="48" customWidth="1"/>
    <col min="11" max="11" width="8.5" style="48" customWidth="1"/>
    <col min="12" max="12" width="9" style="48" customWidth="1"/>
    <col min="13" max="13" width="7.1640625" style="69" customWidth="1"/>
    <col min="14" max="14" width="11.1640625" style="63" customWidth="1"/>
    <col min="15" max="17" width="8.83203125" style="63" customWidth="1"/>
    <col min="18" max="18" width="11.5" style="63" customWidth="1"/>
    <col min="19" max="19" width="8.33203125" style="63" customWidth="1"/>
    <col min="20" max="20" width="10.6640625" style="63" customWidth="1"/>
    <col min="21" max="21" width="5.5" style="49" customWidth="1"/>
    <col min="22" max="22" width="12.1640625" style="46" hidden="1" customWidth="1"/>
    <col min="23" max="23" width="10.33203125" style="50" customWidth="1"/>
    <col min="24" max="24" width="20.5" style="46" customWidth="1"/>
    <col min="25" max="16384" width="9.33203125" style="46"/>
  </cols>
  <sheetData>
    <row r="1" spans="1:23" ht="16.5" hidden="1" customHeight="1">
      <c r="K1" s="110" t="s">
        <v>57</v>
      </c>
      <c r="L1" s="110"/>
      <c r="M1" s="110"/>
      <c r="N1" s="110"/>
      <c r="O1" s="110"/>
      <c r="P1" s="110"/>
      <c r="Q1" s="110"/>
      <c r="R1" s="110"/>
      <c r="S1" s="110"/>
      <c r="T1" s="110"/>
    </row>
    <row r="2" spans="1:23" ht="27.75" hidden="1" customHeight="1">
      <c r="J2" s="51"/>
      <c r="K2" s="72"/>
      <c r="L2" s="72"/>
      <c r="M2" s="52"/>
      <c r="N2" s="53"/>
      <c r="O2" s="53"/>
      <c r="P2" s="53"/>
      <c r="Q2" s="53"/>
      <c r="R2" s="53"/>
      <c r="S2" s="53"/>
      <c r="T2" s="53"/>
      <c r="U2" s="54"/>
    </row>
    <row r="3" spans="1:23" ht="21.75" customHeight="1">
      <c r="J3" s="51"/>
      <c r="K3" s="72"/>
      <c r="L3" s="72"/>
      <c r="M3" s="52"/>
      <c r="N3" s="53"/>
      <c r="O3" s="53"/>
      <c r="P3" s="53"/>
      <c r="Q3" s="53"/>
      <c r="R3" s="126" t="s">
        <v>115</v>
      </c>
      <c r="S3" s="126"/>
      <c r="T3" s="126"/>
      <c r="U3" s="126"/>
    </row>
    <row r="4" spans="1:23" ht="49.5" customHeight="1">
      <c r="J4" s="51"/>
      <c r="K4" s="55"/>
      <c r="L4" s="55"/>
      <c r="M4" s="55"/>
      <c r="N4" s="127" t="s">
        <v>117</v>
      </c>
      <c r="O4" s="127"/>
      <c r="P4" s="127"/>
      <c r="Q4" s="127"/>
      <c r="R4" s="127"/>
      <c r="S4" s="127"/>
      <c r="T4" s="127"/>
      <c r="U4" s="127"/>
      <c r="V4" s="56"/>
    </row>
    <row r="5" spans="1:23" ht="1.5" customHeight="1"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3" ht="12" customHeight="1">
      <c r="A6" s="114" t="s">
        <v>58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3" ht="22.5" customHeight="1">
      <c r="A7" s="120" t="s">
        <v>71</v>
      </c>
      <c r="B7" s="115" t="s">
        <v>13</v>
      </c>
      <c r="C7" s="77"/>
      <c r="D7" s="77"/>
      <c r="E7" s="120" t="s">
        <v>59</v>
      </c>
      <c r="F7" s="120"/>
      <c r="G7" s="119" t="s">
        <v>60</v>
      </c>
      <c r="H7" s="119" t="s">
        <v>61</v>
      </c>
      <c r="I7" s="119" t="s">
        <v>62</v>
      </c>
      <c r="J7" s="121" t="s">
        <v>14</v>
      </c>
      <c r="K7" s="118" t="s">
        <v>63</v>
      </c>
      <c r="L7" s="118"/>
      <c r="M7" s="128" t="s">
        <v>64</v>
      </c>
      <c r="N7" s="111" t="s">
        <v>15</v>
      </c>
      <c r="O7" s="111"/>
      <c r="P7" s="111"/>
      <c r="Q7" s="111"/>
      <c r="R7" s="111"/>
      <c r="S7" s="112" t="s">
        <v>65</v>
      </c>
      <c r="T7" s="122" t="s">
        <v>66</v>
      </c>
      <c r="U7" s="125" t="s">
        <v>67</v>
      </c>
    </row>
    <row r="8" spans="1:23" ht="18.75" customHeight="1">
      <c r="A8" s="120"/>
      <c r="B8" s="116"/>
      <c r="C8" s="77"/>
      <c r="D8" s="77"/>
      <c r="E8" s="119" t="s">
        <v>77</v>
      </c>
      <c r="F8" s="119" t="s">
        <v>78</v>
      </c>
      <c r="G8" s="119"/>
      <c r="H8" s="119"/>
      <c r="I8" s="119"/>
      <c r="J8" s="121"/>
      <c r="K8" s="121" t="s">
        <v>72</v>
      </c>
      <c r="L8" s="121" t="s">
        <v>68</v>
      </c>
      <c r="M8" s="128"/>
      <c r="N8" s="112" t="s">
        <v>72</v>
      </c>
      <c r="O8" s="111" t="s">
        <v>82</v>
      </c>
      <c r="P8" s="111"/>
      <c r="Q8" s="111"/>
      <c r="R8" s="111"/>
      <c r="S8" s="112"/>
      <c r="T8" s="123"/>
      <c r="U8" s="125"/>
    </row>
    <row r="9" spans="1:23" ht="96.75" customHeight="1">
      <c r="A9" s="120"/>
      <c r="B9" s="116"/>
      <c r="C9" s="77" t="s">
        <v>84</v>
      </c>
      <c r="D9" s="77" t="s">
        <v>85</v>
      </c>
      <c r="E9" s="119"/>
      <c r="F9" s="119"/>
      <c r="G9" s="119"/>
      <c r="H9" s="119"/>
      <c r="I9" s="119"/>
      <c r="J9" s="121"/>
      <c r="K9" s="121"/>
      <c r="L9" s="121"/>
      <c r="M9" s="128"/>
      <c r="N9" s="112"/>
      <c r="O9" s="74" t="s">
        <v>79</v>
      </c>
      <c r="P9" s="74" t="s">
        <v>80</v>
      </c>
      <c r="Q9" s="74" t="s">
        <v>81</v>
      </c>
      <c r="R9" s="74" t="s">
        <v>83</v>
      </c>
      <c r="S9" s="112"/>
      <c r="T9" s="124"/>
      <c r="U9" s="125"/>
    </row>
    <row r="10" spans="1:23" ht="15" customHeight="1">
      <c r="A10" s="120"/>
      <c r="B10" s="117"/>
      <c r="C10" s="77"/>
      <c r="D10" s="77"/>
      <c r="E10" s="119"/>
      <c r="F10" s="119"/>
      <c r="G10" s="119"/>
      <c r="H10" s="119"/>
      <c r="I10" s="119"/>
      <c r="J10" s="76" t="s">
        <v>16</v>
      </c>
      <c r="K10" s="76" t="s">
        <v>16</v>
      </c>
      <c r="L10" s="76" t="s">
        <v>0</v>
      </c>
      <c r="M10" s="57" t="s">
        <v>17</v>
      </c>
      <c r="N10" s="73" t="s">
        <v>18</v>
      </c>
      <c r="O10" s="73" t="s">
        <v>18</v>
      </c>
      <c r="P10" s="73" t="s">
        <v>56</v>
      </c>
      <c r="Q10" s="73" t="s">
        <v>56</v>
      </c>
      <c r="R10" s="73" t="s">
        <v>56</v>
      </c>
      <c r="S10" s="73" t="s">
        <v>69</v>
      </c>
      <c r="T10" s="73" t="s">
        <v>69</v>
      </c>
      <c r="U10" s="125"/>
    </row>
    <row r="11" spans="1:23" ht="12" customHeight="1">
      <c r="A11" s="57">
        <v>1</v>
      </c>
      <c r="B11" s="57">
        <v>2</v>
      </c>
      <c r="C11" s="57"/>
      <c r="D11" s="57"/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8">
        <v>8</v>
      </c>
      <c r="K11" s="57">
        <v>9</v>
      </c>
      <c r="L11" s="58">
        <v>10</v>
      </c>
      <c r="M11" s="57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59">
        <v>19</v>
      </c>
    </row>
    <row r="12" spans="1:23" ht="10.5" customHeight="1">
      <c r="A12" s="129"/>
      <c r="B12" s="130"/>
      <c r="C12" s="71"/>
      <c r="D12" s="71"/>
      <c r="E12" s="77"/>
      <c r="F12" s="77"/>
      <c r="G12" s="77"/>
      <c r="H12" s="77"/>
      <c r="I12" s="77"/>
      <c r="J12" s="73"/>
      <c r="K12" s="73"/>
      <c r="L12" s="73"/>
      <c r="M12" s="60"/>
      <c r="N12" s="73"/>
      <c r="O12" s="73"/>
      <c r="P12" s="73"/>
      <c r="Q12" s="73"/>
      <c r="R12" s="73"/>
      <c r="S12" s="77"/>
      <c r="T12" s="77"/>
      <c r="U12" s="77"/>
      <c r="V12" s="61"/>
      <c r="W12" s="64"/>
    </row>
    <row r="13" spans="1:23" ht="10.5" customHeight="1">
      <c r="A13" s="107" t="s">
        <v>101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61"/>
      <c r="W13" s="64"/>
    </row>
    <row r="14" spans="1:23" s="67" customFormat="1" ht="9" customHeight="1">
      <c r="A14" s="106" t="s">
        <v>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63">
        <f t="shared" ref="V14:V19" si="0">T14-S14</f>
        <v>0</v>
      </c>
      <c r="W14" s="64"/>
    </row>
    <row r="15" spans="1:23" s="67" customFormat="1" ht="9" customHeight="1">
      <c r="A15" s="83">
        <v>1</v>
      </c>
      <c r="B15" s="65" t="s">
        <v>3</v>
      </c>
      <c r="C15" s="70" t="s">
        <v>98</v>
      </c>
      <c r="D15" s="70"/>
      <c r="E15" s="77">
        <v>1970</v>
      </c>
      <c r="F15" s="77"/>
      <c r="G15" s="77" t="s">
        <v>35</v>
      </c>
      <c r="H15" s="77" t="s">
        <v>20</v>
      </c>
      <c r="I15" s="77" t="s">
        <v>20</v>
      </c>
      <c r="J15" s="73">
        <v>490.5</v>
      </c>
      <c r="K15" s="73">
        <v>459.7</v>
      </c>
      <c r="L15" s="73">
        <v>298.2</v>
      </c>
      <c r="M15" s="57">
        <v>13</v>
      </c>
      <c r="N15" s="73">
        <f>'Приложение 2'!E17</f>
        <v>1578037.99</v>
      </c>
      <c r="O15" s="73">
        <v>0</v>
      </c>
      <c r="P15" s="73">
        <v>0</v>
      </c>
      <c r="Q15" s="73">
        <v>0</v>
      </c>
      <c r="R15" s="73">
        <f t="shared" ref="R15:R18" si="1">N15</f>
        <v>1578037.99</v>
      </c>
      <c r="S15" s="73">
        <v>3328.11</v>
      </c>
      <c r="T15" s="73">
        <v>4503.95</v>
      </c>
      <c r="U15" s="59" t="s">
        <v>55</v>
      </c>
      <c r="V15" s="63">
        <f t="shared" si="0"/>
        <v>1175.8399999999997</v>
      </c>
      <c r="W15" s="64"/>
    </row>
    <row r="16" spans="1:23" s="67" customFormat="1" ht="9" customHeight="1">
      <c r="A16" s="83">
        <v>2</v>
      </c>
      <c r="B16" s="65" t="s">
        <v>4</v>
      </c>
      <c r="C16" s="70" t="s">
        <v>98</v>
      </c>
      <c r="D16" s="70"/>
      <c r="E16" s="77">
        <v>1948</v>
      </c>
      <c r="F16" s="77"/>
      <c r="G16" s="77" t="s">
        <v>35</v>
      </c>
      <c r="H16" s="77" t="s">
        <v>20</v>
      </c>
      <c r="I16" s="77">
        <v>1</v>
      </c>
      <c r="J16" s="73">
        <v>558.29999999999995</v>
      </c>
      <c r="K16" s="73">
        <v>498.1</v>
      </c>
      <c r="L16" s="73">
        <v>326.39999999999998</v>
      </c>
      <c r="M16" s="57">
        <v>15</v>
      </c>
      <c r="N16" s="73">
        <f>'Приложение 2'!E18</f>
        <v>1647365.1099999999</v>
      </c>
      <c r="O16" s="73">
        <v>0</v>
      </c>
      <c r="P16" s="73">
        <v>0</v>
      </c>
      <c r="Q16" s="73">
        <v>0</v>
      </c>
      <c r="R16" s="73">
        <f t="shared" si="1"/>
        <v>1647365.1099999999</v>
      </c>
      <c r="S16" s="73">
        <v>3223.39</v>
      </c>
      <c r="T16" s="73">
        <v>4503.95</v>
      </c>
      <c r="U16" s="59" t="s">
        <v>55</v>
      </c>
      <c r="V16" s="63">
        <f t="shared" si="0"/>
        <v>1280.56</v>
      </c>
      <c r="W16" s="64"/>
    </row>
    <row r="17" spans="1:23" s="67" customFormat="1" ht="9" customHeight="1">
      <c r="A17" s="83">
        <v>3</v>
      </c>
      <c r="B17" s="65" t="s">
        <v>5</v>
      </c>
      <c r="C17" s="70" t="s">
        <v>98</v>
      </c>
      <c r="D17" s="70"/>
      <c r="E17" s="77">
        <v>1962</v>
      </c>
      <c r="F17" s="77"/>
      <c r="G17" s="77" t="s">
        <v>35</v>
      </c>
      <c r="H17" s="77">
        <v>2</v>
      </c>
      <c r="I17" s="77">
        <v>1</v>
      </c>
      <c r="J17" s="73">
        <v>240.3</v>
      </c>
      <c r="K17" s="73">
        <v>218.3</v>
      </c>
      <c r="L17" s="73">
        <v>143.9</v>
      </c>
      <c r="M17" s="57">
        <v>12</v>
      </c>
      <c r="N17" s="73">
        <f>'Приложение 2'!E19</f>
        <v>729456.35</v>
      </c>
      <c r="O17" s="73">
        <v>0</v>
      </c>
      <c r="P17" s="73">
        <v>0</v>
      </c>
      <c r="Q17" s="73">
        <v>0</v>
      </c>
      <c r="R17" s="73">
        <f t="shared" si="1"/>
        <v>729456.35</v>
      </c>
      <c r="S17" s="73">
        <v>3354.58</v>
      </c>
      <c r="T17" s="73">
        <v>4503.95</v>
      </c>
      <c r="U17" s="59" t="s">
        <v>55</v>
      </c>
      <c r="V17" s="63">
        <f t="shared" si="0"/>
        <v>1149.3699999999999</v>
      </c>
      <c r="W17" s="64"/>
    </row>
    <row r="18" spans="1:23" s="67" customFormat="1" ht="9" customHeight="1">
      <c r="A18" s="83">
        <v>4</v>
      </c>
      <c r="B18" s="65" t="s">
        <v>6</v>
      </c>
      <c r="C18" s="70" t="s">
        <v>98</v>
      </c>
      <c r="D18" s="70"/>
      <c r="E18" s="77">
        <v>1960</v>
      </c>
      <c r="F18" s="77"/>
      <c r="G18" s="77" t="s">
        <v>35</v>
      </c>
      <c r="H18" s="77" t="s">
        <v>20</v>
      </c>
      <c r="I18" s="77" t="s">
        <v>19</v>
      </c>
      <c r="J18" s="73">
        <v>297.2</v>
      </c>
      <c r="K18" s="73">
        <v>276.2</v>
      </c>
      <c r="L18" s="73">
        <v>173.9</v>
      </c>
      <c r="M18" s="57">
        <v>10</v>
      </c>
      <c r="N18" s="73">
        <f>'Приложение 2'!E20</f>
        <v>911451.9</v>
      </c>
      <c r="O18" s="73">
        <v>0</v>
      </c>
      <c r="P18" s="73">
        <v>0</v>
      </c>
      <c r="Q18" s="73">
        <v>0</v>
      </c>
      <c r="R18" s="73">
        <f t="shared" si="1"/>
        <v>911451.9</v>
      </c>
      <c r="S18" s="73">
        <v>3211.5</v>
      </c>
      <c r="T18" s="73">
        <v>4503.95</v>
      </c>
      <c r="U18" s="59" t="s">
        <v>55</v>
      </c>
      <c r="V18" s="63">
        <f t="shared" si="0"/>
        <v>1292.4499999999998</v>
      </c>
      <c r="W18" s="64"/>
    </row>
    <row r="19" spans="1:23" s="67" customFormat="1" ht="21" customHeight="1">
      <c r="A19" s="105" t="s">
        <v>102</v>
      </c>
      <c r="B19" s="105"/>
      <c r="C19" s="70"/>
      <c r="D19" s="70"/>
      <c r="E19" s="62" t="s">
        <v>70</v>
      </c>
      <c r="F19" s="62" t="s">
        <v>70</v>
      </c>
      <c r="G19" s="62" t="s">
        <v>70</v>
      </c>
      <c r="H19" s="62" t="s">
        <v>70</v>
      </c>
      <c r="I19" s="62" t="s">
        <v>70</v>
      </c>
      <c r="J19" s="73">
        <f t="shared" ref="J19:R19" si="2">SUM(J15:J18)</f>
        <v>1586.3</v>
      </c>
      <c r="K19" s="73">
        <f t="shared" si="2"/>
        <v>1452.3</v>
      </c>
      <c r="L19" s="73">
        <f t="shared" si="2"/>
        <v>942.39999999999986</v>
      </c>
      <c r="M19" s="57">
        <f t="shared" si="2"/>
        <v>50</v>
      </c>
      <c r="N19" s="73">
        <f t="shared" si="2"/>
        <v>4866311.3499999996</v>
      </c>
      <c r="O19" s="73">
        <f t="shared" si="2"/>
        <v>0</v>
      </c>
      <c r="P19" s="73">
        <f t="shared" si="2"/>
        <v>0</v>
      </c>
      <c r="Q19" s="73">
        <f t="shared" si="2"/>
        <v>0</v>
      </c>
      <c r="R19" s="73">
        <f t="shared" si="2"/>
        <v>4866311.3499999996</v>
      </c>
      <c r="S19" s="73">
        <f>N19/K19</f>
        <v>3350.7617916408453</v>
      </c>
      <c r="T19" s="73"/>
      <c r="U19" s="59"/>
      <c r="V19" s="63">
        <f t="shared" si="0"/>
        <v>-3350.7617916408453</v>
      </c>
      <c r="W19" s="64"/>
    </row>
    <row r="20" spans="1:23" s="67" customFormat="1" ht="21" customHeight="1">
      <c r="A20" s="107" t="s">
        <v>103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63"/>
      <c r="W20" s="64"/>
    </row>
    <row r="21" spans="1:23" s="67" customFormat="1" ht="9" customHeight="1">
      <c r="A21" s="106" t="s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63">
        <f t="shared" ref="V21" si="3">T21-S21</f>
        <v>0</v>
      </c>
      <c r="W21" s="68"/>
    </row>
    <row r="22" spans="1:23" s="67" customFormat="1" ht="9" customHeight="1">
      <c r="A22" s="83">
        <v>1</v>
      </c>
      <c r="B22" s="65" t="s">
        <v>93</v>
      </c>
      <c r="C22" s="70" t="s">
        <v>90</v>
      </c>
      <c r="D22" s="70" t="s">
        <v>54</v>
      </c>
      <c r="E22" s="77" t="s">
        <v>88</v>
      </c>
      <c r="F22" s="77"/>
      <c r="G22" s="77" t="s">
        <v>35</v>
      </c>
      <c r="H22" s="77" t="s">
        <v>20</v>
      </c>
      <c r="I22" s="77" t="s">
        <v>19</v>
      </c>
      <c r="J22" s="73">
        <v>862.2</v>
      </c>
      <c r="K22" s="73">
        <v>656</v>
      </c>
      <c r="L22" s="73">
        <v>620.79999999999995</v>
      </c>
      <c r="M22" s="57">
        <v>49</v>
      </c>
      <c r="N22" s="66">
        <f>'Приложение 2'!E24</f>
        <v>2267034</v>
      </c>
      <c r="O22" s="73">
        <v>0</v>
      </c>
      <c r="P22" s="73">
        <v>0</v>
      </c>
      <c r="Q22" s="73">
        <v>0</v>
      </c>
      <c r="R22" s="73">
        <f t="shared" ref="R22:R24" si="4">N22</f>
        <v>2267034</v>
      </c>
      <c r="S22" s="73">
        <f t="shared" ref="S22:S24" si="5">N22/K22</f>
        <v>3455.8445121951218</v>
      </c>
      <c r="T22" s="73">
        <v>4503.95</v>
      </c>
      <c r="U22" s="59" t="s">
        <v>86</v>
      </c>
      <c r="V22" s="63">
        <f t="shared" ref="V22:V25" si="6">T22-S22</f>
        <v>1048.1054878048781</v>
      </c>
      <c r="W22" s="68"/>
    </row>
    <row r="23" spans="1:23" s="67" customFormat="1" ht="9" customHeight="1">
      <c r="A23" s="83">
        <v>2</v>
      </c>
      <c r="B23" s="65" t="s">
        <v>94</v>
      </c>
      <c r="C23" s="70" t="s">
        <v>90</v>
      </c>
      <c r="D23" s="70" t="s">
        <v>54</v>
      </c>
      <c r="E23" s="77" t="s">
        <v>52</v>
      </c>
      <c r="F23" s="77"/>
      <c r="G23" s="77" t="s">
        <v>35</v>
      </c>
      <c r="H23" s="77" t="s">
        <v>20</v>
      </c>
      <c r="I23" s="77" t="s">
        <v>19</v>
      </c>
      <c r="J23" s="73">
        <v>309</v>
      </c>
      <c r="K23" s="73">
        <v>284.5</v>
      </c>
      <c r="L23" s="73">
        <v>284.5</v>
      </c>
      <c r="M23" s="57">
        <v>9</v>
      </c>
      <c r="N23" s="66">
        <f>'Приложение 2'!E25</f>
        <v>853776</v>
      </c>
      <c r="O23" s="73">
        <v>0</v>
      </c>
      <c r="P23" s="73">
        <v>0</v>
      </c>
      <c r="Q23" s="73">
        <v>0</v>
      </c>
      <c r="R23" s="73">
        <f t="shared" si="4"/>
        <v>853776</v>
      </c>
      <c r="S23" s="73">
        <f t="shared" si="5"/>
        <v>3000.970123022847</v>
      </c>
      <c r="T23" s="73">
        <v>4503.95</v>
      </c>
      <c r="U23" s="59" t="s">
        <v>86</v>
      </c>
      <c r="V23" s="63">
        <f t="shared" si="6"/>
        <v>1502.9798769771528</v>
      </c>
      <c r="W23" s="68"/>
    </row>
    <row r="24" spans="1:23" s="67" customFormat="1" ht="9" customHeight="1">
      <c r="A24" s="83">
        <v>3</v>
      </c>
      <c r="B24" s="65" t="s">
        <v>95</v>
      </c>
      <c r="C24" s="70" t="s">
        <v>90</v>
      </c>
      <c r="D24" s="70" t="s">
        <v>54</v>
      </c>
      <c r="E24" s="77" t="s">
        <v>89</v>
      </c>
      <c r="F24" s="77"/>
      <c r="G24" s="77" t="s">
        <v>35</v>
      </c>
      <c r="H24" s="77" t="s">
        <v>20</v>
      </c>
      <c r="I24" s="77" t="s">
        <v>20</v>
      </c>
      <c r="J24" s="73">
        <v>574</v>
      </c>
      <c r="K24" s="73">
        <v>525.6</v>
      </c>
      <c r="L24" s="73">
        <v>525.6</v>
      </c>
      <c r="M24" s="57">
        <v>21</v>
      </c>
      <c r="N24" s="66">
        <f>'Приложение 2'!E26</f>
        <v>1578192</v>
      </c>
      <c r="O24" s="73">
        <v>0</v>
      </c>
      <c r="P24" s="73">
        <v>0</v>
      </c>
      <c r="Q24" s="73">
        <v>0</v>
      </c>
      <c r="R24" s="73">
        <f t="shared" si="4"/>
        <v>1578192</v>
      </c>
      <c r="S24" s="73">
        <f t="shared" si="5"/>
        <v>3002.6484018264837</v>
      </c>
      <c r="T24" s="73">
        <v>4503.95</v>
      </c>
      <c r="U24" s="59" t="s">
        <v>86</v>
      </c>
      <c r="V24" s="63">
        <f t="shared" si="6"/>
        <v>1501.3015981735161</v>
      </c>
      <c r="W24" s="68"/>
    </row>
    <row r="25" spans="1:23" s="67" customFormat="1" ht="21" customHeight="1">
      <c r="A25" s="105" t="s">
        <v>104</v>
      </c>
      <c r="B25" s="105"/>
      <c r="C25" s="70"/>
      <c r="D25" s="70"/>
      <c r="E25" s="62" t="s">
        <v>70</v>
      </c>
      <c r="F25" s="62" t="s">
        <v>70</v>
      </c>
      <c r="G25" s="62" t="s">
        <v>70</v>
      </c>
      <c r="H25" s="62" t="s">
        <v>70</v>
      </c>
      <c r="I25" s="62" t="s">
        <v>70</v>
      </c>
      <c r="J25" s="73">
        <f t="shared" ref="J25" si="7">SUM(J22:J24)</f>
        <v>1745.2</v>
      </c>
      <c r="K25" s="73">
        <f t="shared" ref="K25" si="8">SUM(K22:K24)</f>
        <v>1466.1</v>
      </c>
      <c r="L25" s="73">
        <f t="shared" ref="L25" si="9">SUM(L22:L24)</f>
        <v>1430.9</v>
      </c>
      <c r="M25" s="57">
        <f t="shared" ref="M25" si="10">SUM(M22:M24)</f>
        <v>79</v>
      </c>
      <c r="N25" s="73">
        <f t="shared" ref="N25" si="11">SUM(N22:N24)</f>
        <v>4699002</v>
      </c>
      <c r="O25" s="73">
        <f t="shared" ref="O25" si="12">SUM(O22:O24)</f>
        <v>0</v>
      </c>
      <c r="P25" s="73">
        <f t="shared" ref="P25" si="13">SUM(P22:P24)</f>
        <v>0</v>
      </c>
      <c r="Q25" s="73">
        <f t="shared" ref="Q25" si="14">SUM(Q22:Q24)</f>
        <v>0</v>
      </c>
      <c r="R25" s="73">
        <f t="shared" ref="R25" si="15">SUM(R22:R24)</f>
        <v>4699002</v>
      </c>
      <c r="S25" s="73">
        <f>N25/K25</f>
        <v>3205.1033353795788</v>
      </c>
      <c r="T25" s="73"/>
      <c r="U25" s="59"/>
      <c r="V25" s="63">
        <f t="shared" si="6"/>
        <v>-3205.1033353795788</v>
      </c>
      <c r="W25" s="68"/>
    </row>
    <row r="26" spans="1:23" s="67" customFormat="1" ht="21" customHeight="1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V26" s="63"/>
      <c r="W26" s="68"/>
    </row>
    <row r="27" spans="1:23" s="67" customFormat="1" ht="9" customHeight="1">
      <c r="A27" s="102" t="s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63">
        <f t="shared" ref="V27" si="16">T27-S27</f>
        <v>0</v>
      </c>
      <c r="W27" s="68"/>
    </row>
    <row r="28" spans="1:23" s="67" customFormat="1" ht="9" customHeight="1">
      <c r="A28" s="83">
        <v>1</v>
      </c>
      <c r="B28" s="65" t="s">
        <v>96</v>
      </c>
      <c r="C28" s="70" t="s">
        <v>90</v>
      </c>
      <c r="D28" s="70" t="s">
        <v>54</v>
      </c>
      <c r="E28" s="77" t="s">
        <v>92</v>
      </c>
      <c r="F28" s="77"/>
      <c r="G28" s="77" t="s">
        <v>35</v>
      </c>
      <c r="H28" s="77" t="s">
        <v>20</v>
      </c>
      <c r="I28" s="77" t="s">
        <v>21</v>
      </c>
      <c r="J28" s="73">
        <v>989.8</v>
      </c>
      <c r="K28" s="73">
        <v>901.2</v>
      </c>
      <c r="L28" s="73">
        <v>901.2</v>
      </c>
      <c r="M28" s="57">
        <v>41</v>
      </c>
      <c r="N28" s="73">
        <f>'Приложение 2'!E30</f>
        <v>2606604</v>
      </c>
      <c r="O28" s="73">
        <v>0</v>
      </c>
      <c r="P28" s="73">
        <v>0</v>
      </c>
      <c r="Q28" s="73">
        <v>0</v>
      </c>
      <c r="R28" s="73">
        <f t="shared" ref="R28:R29" si="17">N28</f>
        <v>2606604</v>
      </c>
      <c r="S28" s="73">
        <f t="shared" ref="S28:S29" si="18">N28/K28</f>
        <v>2892.3701731025299</v>
      </c>
      <c r="T28" s="73">
        <v>4503.95</v>
      </c>
      <c r="U28" s="59" t="s">
        <v>87</v>
      </c>
      <c r="V28" s="63">
        <f t="shared" ref="V28:V30" si="19">T28-S28</f>
        <v>1611.57982689747</v>
      </c>
      <c r="W28" s="68"/>
    </row>
    <row r="29" spans="1:23" s="67" customFormat="1" ht="9" customHeight="1">
      <c r="A29" s="83">
        <v>2</v>
      </c>
      <c r="B29" s="65" t="s">
        <v>97</v>
      </c>
      <c r="C29" s="70" t="s">
        <v>90</v>
      </c>
      <c r="D29" s="70" t="s">
        <v>54</v>
      </c>
      <c r="E29" s="77" t="s">
        <v>91</v>
      </c>
      <c r="F29" s="77"/>
      <c r="G29" s="77" t="s">
        <v>35</v>
      </c>
      <c r="H29" s="77" t="s">
        <v>20</v>
      </c>
      <c r="I29" s="77" t="s">
        <v>20</v>
      </c>
      <c r="J29" s="73">
        <v>546.1</v>
      </c>
      <c r="K29" s="73">
        <v>502.1</v>
      </c>
      <c r="L29" s="73">
        <v>502.1</v>
      </c>
      <c r="M29" s="57">
        <v>22</v>
      </c>
      <c r="N29" s="73">
        <f>'Приложение 2'!E31</f>
        <v>1529682</v>
      </c>
      <c r="O29" s="73">
        <v>0</v>
      </c>
      <c r="P29" s="73">
        <v>0</v>
      </c>
      <c r="Q29" s="73">
        <v>0</v>
      </c>
      <c r="R29" s="73">
        <f t="shared" si="17"/>
        <v>1529682</v>
      </c>
      <c r="S29" s="73">
        <f t="shared" si="18"/>
        <v>3046.5684126667993</v>
      </c>
      <c r="T29" s="73">
        <v>4503.95</v>
      </c>
      <c r="U29" s="59" t="s">
        <v>87</v>
      </c>
      <c r="V29" s="63">
        <f t="shared" si="19"/>
        <v>1457.3815873332005</v>
      </c>
      <c r="W29" s="68"/>
    </row>
    <row r="30" spans="1:23" s="67" customFormat="1" ht="21" customHeight="1">
      <c r="A30" s="105" t="s">
        <v>2</v>
      </c>
      <c r="B30" s="105"/>
      <c r="C30" s="70"/>
      <c r="D30" s="70"/>
      <c r="E30" s="62" t="s">
        <v>70</v>
      </c>
      <c r="F30" s="62" t="s">
        <v>70</v>
      </c>
      <c r="G30" s="62" t="s">
        <v>70</v>
      </c>
      <c r="H30" s="62" t="s">
        <v>70</v>
      </c>
      <c r="I30" s="62" t="s">
        <v>70</v>
      </c>
      <c r="J30" s="73">
        <f t="shared" ref="J30:R30" si="20">SUM(J28:J29)</f>
        <v>1535.9</v>
      </c>
      <c r="K30" s="73">
        <f t="shared" si="20"/>
        <v>1403.3000000000002</v>
      </c>
      <c r="L30" s="73">
        <f t="shared" si="20"/>
        <v>1403.3000000000002</v>
      </c>
      <c r="M30" s="57">
        <f t="shared" si="20"/>
        <v>63</v>
      </c>
      <c r="N30" s="73">
        <f t="shared" si="20"/>
        <v>4136286</v>
      </c>
      <c r="O30" s="73">
        <f t="shared" si="20"/>
        <v>0</v>
      </c>
      <c r="P30" s="73">
        <f t="shared" si="20"/>
        <v>0</v>
      </c>
      <c r="Q30" s="73">
        <f t="shared" si="20"/>
        <v>0</v>
      </c>
      <c r="R30" s="73">
        <f t="shared" si="20"/>
        <v>4136286</v>
      </c>
      <c r="S30" s="73">
        <f>N30/K30</f>
        <v>2947.5422219055081</v>
      </c>
      <c r="T30" s="73"/>
      <c r="U30" s="59"/>
      <c r="V30" s="63">
        <f t="shared" si="19"/>
        <v>-2947.5422219055081</v>
      </c>
      <c r="W30" s="68"/>
    </row>
    <row r="31" spans="1:23" ht="9" customHeight="1"/>
    <row r="32" spans="1:23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</sheetData>
  <sheetProtection selectLockedCells="1" selectUnlockedCells="1"/>
  <mergeCells count="34">
    <mergeCell ref="R3:U3"/>
    <mergeCell ref="N4:U4"/>
    <mergeCell ref="A13:U13"/>
    <mergeCell ref="M7:M9"/>
    <mergeCell ref="H7:H10"/>
    <mergeCell ref="L8:L9"/>
    <mergeCell ref="J7:J9"/>
    <mergeCell ref="I7:I10"/>
    <mergeCell ref="A12:B12"/>
    <mergeCell ref="G7:G10"/>
    <mergeCell ref="K1:T1"/>
    <mergeCell ref="O8:R8"/>
    <mergeCell ref="N7:R7"/>
    <mergeCell ref="N8:N9"/>
    <mergeCell ref="K5:U5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U7:U10"/>
    <mergeCell ref="E7:F7"/>
    <mergeCell ref="A27:U27"/>
    <mergeCell ref="A30:B30"/>
    <mergeCell ref="A21:U21"/>
    <mergeCell ref="A25:B25"/>
    <mergeCell ref="A14:U14"/>
    <mergeCell ref="A19:B19"/>
    <mergeCell ref="A20:U20"/>
    <mergeCell ref="A26:U26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7" fitToHeight="0" orientation="landscape" r:id="rId1"/>
  <headerFooter alignWithMargins="0">
    <oddFooter>&amp;C&amp;"Arial Narrow,обычный"&amp;7&amp;P</oddFooter>
  </headerFooter>
  <colBreaks count="1" manualBreakCount="1">
    <brk id="21" max="10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B31"/>
  <sheetViews>
    <sheetView view="pageBreakPreview" topLeftCell="A7" zoomScale="115" zoomScaleSheetLayoutView="115" workbookViewId="0">
      <selection activeCell="P8" sqref="P8:V8"/>
    </sheetView>
  </sheetViews>
  <sheetFormatPr defaultRowHeight="12.75"/>
  <cols>
    <col min="1" max="1" width="4" style="9" customWidth="1"/>
    <col min="2" max="2" width="37.1640625" style="9" customWidth="1"/>
    <col min="3" max="3" width="14.6640625" style="26" hidden="1" customWidth="1"/>
    <col min="4" max="4" width="13.5" style="26" hidden="1" customWidth="1"/>
    <col min="5" max="5" width="12" style="7" customWidth="1"/>
    <col min="6" max="6" width="10" style="7" customWidth="1"/>
    <col min="7" max="7" width="4.33203125" style="21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332031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4.83203125" style="10" customWidth="1"/>
    <col min="23" max="23" width="5.5" style="9" customWidth="1"/>
    <col min="24" max="24" width="15.1640625" style="9" hidden="1" customWidth="1"/>
    <col min="25" max="25" width="9.33203125" style="9" hidden="1" customWidth="1"/>
    <col min="26" max="26" width="15.33203125" style="9" hidden="1" customWidth="1"/>
    <col min="27" max="27" width="15.5" style="9" bestFit="1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133" t="s">
        <v>53</v>
      </c>
      <c r="N1" s="133"/>
      <c r="O1" s="133"/>
      <c r="P1" s="133"/>
      <c r="Q1" s="133"/>
      <c r="R1" s="133"/>
      <c r="S1" s="133"/>
      <c r="T1" s="133"/>
      <c r="U1" s="133"/>
      <c r="V1" s="133"/>
    </row>
    <row r="2" spans="1:27" ht="6" hidden="1" customHeight="1">
      <c r="E2" s="10"/>
      <c r="F2" s="10"/>
      <c r="L2" s="1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7" ht="47.25" hidden="1" customHeight="1">
      <c r="E3" s="10"/>
      <c r="F3" s="10"/>
      <c r="L3" s="12"/>
      <c r="M3" s="5"/>
      <c r="N3" s="5"/>
      <c r="O3" s="135" t="s">
        <v>73</v>
      </c>
      <c r="P3" s="135"/>
      <c r="Q3" s="135"/>
      <c r="R3" s="135"/>
      <c r="S3" s="135"/>
      <c r="T3" s="135"/>
      <c r="U3" s="135"/>
      <c r="V3" s="135"/>
    </row>
    <row r="4" spans="1:27" ht="2.25" hidden="1" customHeight="1">
      <c r="E4" s="10"/>
      <c r="F4" s="10"/>
      <c r="L4" s="1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136" t="s">
        <v>11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7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39" t="s">
        <v>114</v>
      </c>
      <c r="T7" s="139"/>
      <c r="U7" s="139"/>
      <c r="V7" s="139"/>
    </row>
    <row r="8" spans="1:27" ht="51.75" customHeight="1">
      <c r="A8" s="45"/>
      <c r="B8" s="45"/>
      <c r="C8" s="45"/>
      <c r="D8" s="45"/>
      <c r="E8" s="45"/>
      <c r="F8" s="45"/>
      <c r="G8" s="40"/>
      <c r="H8" s="45"/>
      <c r="I8" s="45"/>
      <c r="J8" s="45"/>
      <c r="K8" s="45"/>
      <c r="L8" s="45"/>
      <c r="M8" s="45"/>
      <c r="N8" s="45"/>
      <c r="O8" s="5"/>
      <c r="P8" s="139" t="s">
        <v>116</v>
      </c>
      <c r="Q8" s="139"/>
      <c r="R8" s="139"/>
      <c r="S8" s="139"/>
      <c r="T8" s="139"/>
      <c r="U8" s="139"/>
      <c r="V8" s="139"/>
    </row>
    <row r="9" spans="1:27" ht="13.5" customHeight="1">
      <c r="A9" s="138" t="s">
        <v>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7" ht="21" customHeight="1">
      <c r="A10" s="134" t="s">
        <v>71</v>
      </c>
      <c r="B10" s="134" t="s">
        <v>13</v>
      </c>
      <c r="C10" s="23"/>
      <c r="D10" s="24"/>
      <c r="E10" s="137" t="s">
        <v>36</v>
      </c>
      <c r="F10" s="134" t="s">
        <v>74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 t="s">
        <v>37</v>
      </c>
      <c r="T10" s="134"/>
      <c r="U10" s="134"/>
      <c r="V10" s="134"/>
    </row>
    <row r="11" spans="1:27" ht="78" customHeight="1">
      <c r="A11" s="134"/>
      <c r="B11" s="134"/>
      <c r="C11" s="23"/>
      <c r="D11" s="24"/>
      <c r="E11" s="137"/>
      <c r="F11" s="43" t="s">
        <v>38</v>
      </c>
      <c r="G11" s="134" t="s">
        <v>39</v>
      </c>
      <c r="H11" s="134"/>
      <c r="I11" s="134" t="s">
        <v>40</v>
      </c>
      <c r="J11" s="134"/>
      <c r="K11" s="134"/>
      <c r="L11" s="134"/>
      <c r="M11" s="134" t="s">
        <v>41</v>
      </c>
      <c r="N11" s="134"/>
      <c r="O11" s="134" t="s">
        <v>42</v>
      </c>
      <c r="P11" s="134"/>
      <c r="Q11" s="134" t="s">
        <v>43</v>
      </c>
      <c r="R11" s="134"/>
      <c r="S11" s="20" t="s">
        <v>7</v>
      </c>
      <c r="T11" s="20" t="s">
        <v>8</v>
      </c>
      <c r="U11" s="44" t="s">
        <v>9</v>
      </c>
      <c r="V11" s="44" t="s">
        <v>10</v>
      </c>
    </row>
    <row r="12" spans="1:27" ht="15" customHeight="1">
      <c r="A12" s="134"/>
      <c r="B12" s="134"/>
      <c r="C12" s="23"/>
      <c r="D12" s="24"/>
      <c r="E12" s="43" t="s">
        <v>56</v>
      </c>
      <c r="F12" s="43" t="s">
        <v>18</v>
      </c>
      <c r="G12" s="15" t="s">
        <v>44</v>
      </c>
      <c r="H12" s="44" t="s">
        <v>18</v>
      </c>
      <c r="I12" s="43" t="s">
        <v>75</v>
      </c>
      <c r="J12" s="43"/>
      <c r="K12" s="43"/>
      <c r="L12" s="43" t="s">
        <v>18</v>
      </c>
      <c r="M12" s="44" t="s">
        <v>75</v>
      </c>
      <c r="N12" s="44" t="s">
        <v>18</v>
      </c>
      <c r="O12" s="44" t="s">
        <v>75</v>
      </c>
      <c r="P12" s="44" t="s">
        <v>18</v>
      </c>
      <c r="Q12" s="14" t="s">
        <v>76</v>
      </c>
      <c r="R12" s="44" t="s">
        <v>18</v>
      </c>
      <c r="S12" s="44" t="s">
        <v>18</v>
      </c>
      <c r="T12" s="44" t="s">
        <v>18</v>
      </c>
      <c r="U12" s="44" t="s">
        <v>18</v>
      </c>
      <c r="V12" s="44" t="s">
        <v>18</v>
      </c>
      <c r="AA12" s="22"/>
    </row>
    <row r="13" spans="1:27" ht="9" customHeight="1">
      <c r="A13" s="79" t="s">
        <v>19</v>
      </c>
      <c r="B13" s="79" t="s">
        <v>20</v>
      </c>
      <c r="C13" s="86"/>
      <c r="D13" s="87"/>
      <c r="E13" s="79" t="s">
        <v>21</v>
      </c>
      <c r="F13" s="88" t="s">
        <v>22</v>
      </c>
      <c r="G13" s="89" t="s">
        <v>23</v>
      </c>
      <c r="H13" s="79" t="s">
        <v>24</v>
      </c>
      <c r="I13" s="88" t="s">
        <v>25</v>
      </c>
      <c r="J13" s="88"/>
      <c r="K13" s="88"/>
      <c r="L13" s="88" t="s">
        <v>26</v>
      </c>
      <c r="M13" s="79" t="s">
        <v>27</v>
      </c>
      <c r="N13" s="79" t="s">
        <v>28</v>
      </c>
      <c r="O13" s="79" t="s">
        <v>29</v>
      </c>
      <c r="P13" s="79" t="s">
        <v>30</v>
      </c>
      <c r="Q13" s="79" t="s">
        <v>31</v>
      </c>
      <c r="R13" s="79" t="s">
        <v>32</v>
      </c>
      <c r="S13" s="79" t="s">
        <v>33</v>
      </c>
      <c r="T13" s="79" t="s">
        <v>34</v>
      </c>
      <c r="U13" s="79">
        <v>17</v>
      </c>
      <c r="V13" s="79">
        <v>18</v>
      </c>
    </row>
    <row r="14" spans="1:27" ht="9" customHeight="1">
      <c r="A14" s="80"/>
      <c r="B14" s="81"/>
      <c r="C14" s="90"/>
      <c r="D14" s="91"/>
      <c r="E14" s="81"/>
      <c r="F14" s="92"/>
      <c r="G14" s="93"/>
      <c r="H14" s="81"/>
      <c r="I14" s="92" t="s">
        <v>110</v>
      </c>
      <c r="J14" s="92"/>
      <c r="K14" s="92"/>
      <c r="L14" s="92"/>
      <c r="M14" s="81"/>
      <c r="N14" s="81"/>
      <c r="O14" s="81"/>
      <c r="P14" s="81"/>
      <c r="Q14" s="81"/>
      <c r="R14" s="81"/>
      <c r="S14" s="81"/>
      <c r="T14" s="81"/>
      <c r="U14" s="81"/>
      <c r="V14" s="82"/>
    </row>
    <row r="15" spans="1:27" s="17" customFormat="1" ht="11.25" customHeight="1">
      <c r="A15" s="131" t="s">
        <v>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X15" s="22" t="e">
        <f>'Приложение 1'!#REF!</f>
        <v>#REF!</v>
      </c>
      <c r="Y15" s="9" t="e">
        <f t="shared" ref="Y15:Y20" si="0">L15/I15</f>
        <v>#DIV/0!</v>
      </c>
      <c r="Z15" s="16" t="e">
        <f t="shared" ref="Z15:Z20" si="1">X15-Y15</f>
        <v>#REF!</v>
      </c>
    </row>
    <row r="16" spans="1:27" s="17" customFormat="1" ht="21" customHeight="1">
      <c r="A16" s="132" t="s">
        <v>2</v>
      </c>
      <c r="B16" s="132"/>
      <c r="C16" s="23"/>
      <c r="D16" s="23"/>
      <c r="E16" s="43">
        <f>SUM(E17:E20)</f>
        <v>4866311.3499999996</v>
      </c>
      <c r="F16" s="43">
        <v>0</v>
      </c>
      <c r="G16" s="15">
        <v>0</v>
      </c>
      <c r="H16" s="43">
        <v>0</v>
      </c>
      <c r="I16" s="43">
        <f>SUM(I17:I20)</f>
        <v>1380.8</v>
      </c>
      <c r="J16" s="43"/>
      <c r="K16" s="43"/>
      <c r="L16" s="43">
        <f>SUM(L17:L20)</f>
        <v>4866311.3499999996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X16" s="22">
        <f>'Приложение 1'!T14</f>
        <v>0</v>
      </c>
      <c r="Y16" s="9">
        <f t="shared" si="0"/>
        <v>3524.2695176709153</v>
      </c>
      <c r="Z16" s="16">
        <f t="shared" si="1"/>
        <v>-3524.2695176709153</v>
      </c>
    </row>
    <row r="17" spans="1:28" s="17" customFormat="1" ht="9" customHeight="1">
      <c r="A17" s="44">
        <v>1</v>
      </c>
      <c r="B17" s="41" t="s">
        <v>3</v>
      </c>
      <c r="C17" s="23" t="s">
        <v>98</v>
      </c>
      <c r="D17" s="23"/>
      <c r="E17" s="43">
        <f>F17+H17+L17+N17+P17+R17+S17+T17+U17+V17</f>
        <v>1578037.99</v>
      </c>
      <c r="F17" s="43">
        <v>0</v>
      </c>
      <c r="G17" s="15">
        <v>0</v>
      </c>
      <c r="H17" s="43">
        <v>0</v>
      </c>
      <c r="I17" s="43">
        <v>445</v>
      </c>
      <c r="J17" s="43" t="s">
        <v>54</v>
      </c>
      <c r="K17" s="43">
        <v>3438.05</v>
      </c>
      <c r="L17" s="43">
        <v>1578037.99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X17" s="22">
        <f>'Приложение 1'!T15</f>
        <v>4503.95</v>
      </c>
      <c r="Y17" s="9">
        <f t="shared" si="0"/>
        <v>3546.1527865168541</v>
      </c>
      <c r="Z17" s="16">
        <f t="shared" si="1"/>
        <v>957.7972134831457</v>
      </c>
    </row>
    <row r="18" spans="1:28" s="17" customFormat="1" ht="9" customHeight="1">
      <c r="A18" s="44">
        <v>2</v>
      </c>
      <c r="B18" s="41" t="s">
        <v>4</v>
      </c>
      <c r="C18" s="23" t="s">
        <v>98</v>
      </c>
      <c r="D18" s="23"/>
      <c r="E18" s="43">
        <f>F18+H18+L18+N18+P18+R18+S18+T18+U18+V18</f>
        <v>1647365.1099999999</v>
      </c>
      <c r="F18" s="43">
        <v>0</v>
      </c>
      <c r="G18" s="15">
        <v>0</v>
      </c>
      <c r="H18" s="43">
        <v>0</v>
      </c>
      <c r="I18" s="43">
        <v>475.8</v>
      </c>
      <c r="J18" s="43" t="s">
        <v>54</v>
      </c>
      <c r="K18" s="43">
        <v>3438.05</v>
      </c>
      <c r="L18" s="43">
        <v>1647365.1099999999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X18" s="22">
        <f>'Приложение 1'!T16</f>
        <v>4503.95</v>
      </c>
      <c r="Y18" s="9">
        <f t="shared" si="0"/>
        <v>3462.3058217738544</v>
      </c>
      <c r="Z18" s="16">
        <f t="shared" si="1"/>
        <v>1041.6441782261454</v>
      </c>
    </row>
    <row r="19" spans="1:28" s="17" customFormat="1" ht="9" customHeight="1">
      <c r="A19" s="44">
        <v>3</v>
      </c>
      <c r="B19" s="41" t="s">
        <v>5</v>
      </c>
      <c r="C19" s="23" t="s">
        <v>98</v>
      </c>
      <c r="D19" s="23"/>
      <c r="E19" s="43">
        <f>F19+H19+L19+N19+P19+R19+S19+T19+U19+V19</f>
        <v>729456.35</v>
      </c>
      <c r="F19" s="43">
        <v>0</v>
      </c>
      <c r="G19" s="15">
        <v>0</v>
      </c>
      <c r="H19" s="43">
        <v>0</v>
      </c>
      <c r="I19" s="43">
        <v>207</v>
      </c>
      <c r="J19" s="43" t="s">
        <v>54</v>
      </c>
      <c r="K19" s="43">
        <v>3438.05</v>
      </c>
      <c r="L19" s="43">
        <v>729456.35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X19" s="22">
        <f>'Приложение 1'!T17</f>
        <v>4503.95</v>
      </c>
      <c r="Y19" s="9">
        <f t="shared" si="0"/>
        <v>3523.9437198067631</v>
      </c>
      <c r="Z19" s="16">
        <f t="shared" si="1"/>
        <v>980.00628019323676</v>
      </c>
    </row>
    <row r="20" spans="1:28" s="17" customFormat="1" ht="9" customHeight="1">
      <c r="A20" s="79">
        <v>4</v>
      </c>
      <c r="B20" s="94" t="s">
        <v>6</v>
      </c>
      <c r="C20" s="86" t="s">
        <v>98</v>
      </c>
      <c r="D20" s="86"/>
      <c r="E20" s="88">
        <f>F20+H20+L20+N20+P20+R20+S20+T20+U20+V20</f>
        <v>911451.9</v>
      </c>
      <c r="F20" s="88">
        <v>0</v>
      </c>
      <c r="G20" s="89">
        <v>0</v>
      </c>
      <c r="H20" s="88">
        <v>0</v>
      </c>
      <c r="I20" s="88">
        <v>253</v>
      </c>
      <c r="J20" s="88" t="s">
        <v>54</v>
      </c>
      <c r="K20" s="88">
        <v>3438.05</v>
      </c>
      <c r="L20" s="88">
        <v>911451.9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X20" s="22">
        <f>'Приложение 1'!T18</f>
        <v>4503.95</v>
      </c>
      <c r="Y20" s="9">
        <f t="shared" si="0"/>
        <v>3602.5766798418972</v>
      </c>
      <c r="Z20" s="16">
        <f t="shared" si="1"/>
        <v>901.37332015810262</v>
      </c>
    </row>
    <row r="21" spans="1:28" s="17" customFormat="1" ht="13.5" customHeight="1">
      <c r="A21" s="99"/>
      <c r="B21" s="100"/>
      <c r="C21" s="100"/>
      <c r="D21" s="100"/>
      <c r="E21" s="100"/>
      <c r="F21" s="100"/>
      <c r="G21" s="100"/>
      <c r="H21" s="100"/>
      <c r="I21" s="100" t="s">
        <v>111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X21" s="22"/>
      <c r="Y21" s="9"/>
      <c r="Z21" s="16"/>
    </row>
    <row r="22" spans="1:28" s="17" customFormat="1" ht="9" customHeight="1">
      <c r="A22" s="131" t="s">
        <v>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X22" s="22" t="e">
        <f>'Приложение 1'!#REF!</f>
        <v>#REF!</v>
      </c>
      <c r="Y22" s="9" t="e">
        <f t="shared" ref="Y22:Y26" si="2">L22/I22</f>
        <v>#DIV/0!</v>
      </c>
      <c r="Z22" s="16" t="e">
        <f t="shared" ref="Z22:Z26" si="3">X22-Y22</f>
        <v>#REF!</v>
      </c>
    </row>
    <row r="23" spans="1:28" s="17" customFormat="1" ht="24.75" customHeight="1">
      <c r="A23" s="132" t="s">
        <v>2</v>
      </c>
      <c r="B23" s="132"/>
      <c r="C23" s="23"/>
      <c r="D23" s="23"/>
      <c r="E23" s="43">
        <f>SUM(E24:E26)</f>
        <v>4699002</v>
      </c>
      <c r="F23" s="43">
        <f t="shared" ref="F23:V23" si="4">SUM(F24:F26)</f>
        <v>0</v>
      </c>
      <c r="G23" s="15">
        <f t="shared" si="4"/>
        <v>0</v>
      </c>
      <c r="H23" s="43">
        <f t="shared" si="4"/>
        <v>0</v>
      </c>
      <c r="I23" s="43">
        <f>SUM(I24:I26)</f>
        <v>1453</v>
      </c>
      <c r="J23" s="43">
        <f t="shared" si="4"/>
        <v>0</v>
      </c>
      <c r="K23" s="43">
        <f t="shared" si="4"/>
        <v>0</v>
      </c>
      <c r="L23" s="43">
        <f t="shared" si="4"/>
        <v>4699002</v>
      </c>
      <c r="M23" s="43">
        <f t="shared" si="4"/>
        <v>0</v>
      </c>
      <c r="N23" s="43">
        <f t="shared" si="4"/>
        <v>0</v>
      </c>
      <c r="O23" s="43">
        <f t="shared" si="4"/>
        <v>0</v>
      </c>
      <c r="P23" s="43">
        <f t="shared" si="4"/>
        <v>0</v>
      </c>
      <c r="Q23" s="43">
        <f t="shared" si="4"/>
        <v>0</v>
      </c>
      <c r="R23" s="43">
        <f t="shared" si="4"/>
        <v>0</v>
      </c>
      <c r="S23" s="43">
        <f t="shared" si="4"/>
        <v>0</v>
      </c>
      <c r="T23" s="43">
        <f t="shared" si="4"/>
        <v>0</v>
      </c>
      <c r="U23" s="43">
        <f t="shared" si="4"/>
        <v>0</v>
      </c>
      <c r="V23" s="43">
        <f t="shared" si="4"/>
        <v>0</v>
      </c>
      <c r="X23" s="22">
        <f>'Приложение 1'!T21</f>
        <v>0</v>
      </c>
      <c r="Y23" s="9">
        <f t="shared" si="2"/>
        <v>3234</v>
      </c>
      <c r="Z23" s="16">
        <f t="shared" si="3"/>
        <v>-3234</v>
      </c>
    </row>
    <row r="24" spans="1:28" s="17" customFormat="1" ht="9" customHeight="1">
      <c r="A24" s="44">
        <v>1</v>
      </c>
      <c r="B24" s="27" t="s">
        <v>93</v>
      </c>
      <c r="C24" s="23" t="s">
        <v>90</v>
      </c>
      <c r="D24" s="25" t="s">
        <v>54</v>
      </c>
      <c r="E24" s="43">
        <f t="shared" ref="E24:E26" si="5">F24+H24+L24+N24+P24+R24+S24+T24+U24+V24</f>
        <v>2267034</v>
      </c>
      <c r="F24" s="43">
        <v>0</v>
      </c>
      <c r="G24" s="15">
        <v>0</v>
      </c>
      <c r="H24" s="43">
        <v>0</v>
      </c>
      <c r="I24" s="43">
        <v>701</v>
      </c>
      <c r="J24" s="43"/>
      <c r="K24" s="43"/>
      <c r="L24" s="43">
        <f>ROUND(3234*I24,2)</f>
        <v>2267034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X24" s="22">
        <f>'Приложение 1'!T22</f>
        <v>4503.95</v>
      </c>
      <c r="Y24" s="9">
        <f t="shared" si="2"/>
        <v>3234</v>
      </c>
      <c r="Z24" s="16">
        <f t="shared" si="3"/>
        <v>1269.9499999999998</v>
      </c>
    </row>
    <row r="25" spans="1:28" s="17" customFormat="1" ht="9" customHeight="1">
      <c r="A25" s="44">
        <v>2</v>
      </c>
      <c r="B25" s="27" t="s">
        <v>94</v>
      </c>
      <c r="C25" s="23" t="s">
        <v>90</v>
      </c>
      <c r="D25" s="25" t="s">
        <v>54</v>
      </c>
      <c r="E25" s="43">
        <f t="shared" si="5"/>
        <v>853776</v>
      </c>
      <c r="F25" s="43">
        <v>0</v>
      </c>
      <c r="G25" s="15">
        <v>0</v>
      </c>
      <c r="H25" s="43">
        <v>0</v>
      </c>
      <c r="I25" s="43">
        <v>264</v>
      </c>
      <c r="J25" s="43"/>
      <c r="K25" s="43"/>
      <c r="L25" s="43">
        <f>ROUND(3234*I25,2)</f>
        <v>853776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X25" s="22">
        <f>'Приложение 1'!T23</f>
        <v>4503.95</v>
      </c>
      <c r="Y25" s="9">
        <f t="shared" si="2"/>
        <v>3234</v>
      </c>
      <c r="Z25" s="16">
        <f t="shared" si="3"/>
        <v>1269.9499999999998</v>
      </c>
    </row>
    <row r="26" spans="1:28" s="17" customFormat="1" ht="9" customHeight="1">
      <c r="A26" s="79">
        <v>3</v>
      </c>
      <c r="B26" s="95" t="s">
        <v>95</v>
      </c>
      <c r="C26" s="86" t="s">
        <v>90</v>
      </c>
      <c r="D26" s="96" t="s">
        <v>54</v>
      </c>
      <c r="E26" s="88">
        <f t="shared" si="5"/>
        <v>1578192</v>
      </c>
      <c r="F26" s="88">
        <v>0</v>
      </c>
      <c r="G26" s="89">
        <v>0</v>
      </c>
      <c r="H26" s="88">
        <v>0</v>
      </c>
      <c r="I26" s="88">
        <v>488</v>
      </c>
      <c r="J26" s="88"/>
      <c r="K26" s="88"/>
      <c r="L26" s="88">
        <f>ROUND(3234*I26,2)</f>
        <v>1578192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X26" s="22">
        <f>'Приложение 1'!T24</f>
        <v>4503.95</v>
      </c>
      <c r="Y26" s="9">
        <f t="shared" si="2"/>
        <v>3234</v>
      </c>
      <c r="Z26" s="97">
        <f t="shared" si="3"/>
        <v>1269.9499999999998</v>
      </c>
    </row>
    <row r="27" spans="1:28" s="27" customFormat="1" ht="21" customHeight="1">
      <c r="A27" s="99"/>
      <c r="B27" s="100"/>
      <c r="C27" s="100"/>
      <c r="D27" s="100"/>
      <c r="E27" s="100"/>
      <c r="F27" s="100"/>
      <c r="G27" s="100"/>
      <c r="H27" s="100"/>
      <c r="I27" s="100" t="s">
        <v>112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</row>
    <row r="28" spans="1:28" s="17" customFormat="1" ht="9" customHeight="1">
      <c r="A28" s="131" t="s">
        <v>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X28" s="22" t="e">
        <f>'Приложение 1'!#REF!</f>
        <v>#REF!</v>
      </c>
      <c r="Y28" s="9" t="e">
        <f t="shared" ref="Y28:Y31" si="6">L28/I28</f>
        <v>#DIV/0!</v>
      </c>
      <c r="Z28" s="98" t="e">
        <f t="shared" ref="Z28:Z31" si="7">X28-Y28</f>
        <v>#REF!</v>
      </c>
    </row>
    <row r="29" spans="1:28" s="17" customFormat="1" ht="24.75" customHeight="1">
      <c r="A29" s="132" t="s">
        <v>2</v>
      </c>
      <c r="B29" s="132"/>
      <c r="C29" s="23"/>
      <c r="D29" s="23"/>
      <c r="E29" s="43">
        <f>SUM(E30:E31)</f>
        <v>4136286</v>
      </c>
      <c r="F29" s="43">
        <f t="shared" ref="F29:V29" si="8">SUM(F30:F31)</f>
        <v>0</v>
      </c>
      <c r="G29" s="15">
        <f t="shared" si="8"/>
        <v>0</v>
      </c>
      <c r="H29" s="43">
        <f t="shared" si="8"/>
        <v>0</v>
      </c>
      <c r="I29" s="43">
        <f t="shared" si="8"/>
        <v>1279</v>
      </c>
      <c r="J29" s="43">
        <f t="shared" si="8"/>
        <v>0</v>
      </c>
      <c r="K29" s="43">
        <f t="shared" si="8"/>
        <v>0</v>
      </c>
      <c r="L29" s="43">
        <f t="shared" si="8"/>
        <v>4136286</v>
      </c>
      <c r="M29" s="43">
        <f t="shared" si="8"/>
        <v>0</v>
      </c>
      <c r="N29" s="43">
        <f t="shared" si="8"/>
        <v>0</v>
      </c>
      <c r="O29" s="43">
        <f t="shared" si="8"/>
        <v>0</v>
      </c>
      <c r="P29" s="43">
        <f t="shared" si="8"/>
        <v>0</v>
      </c>
      <c r="Q29" s="43">
        <f t="shared" si="8"/>
        <v>0</v>
      </c>
      <c r="R29" s="43">
        <f t="shared" si="8"/>
        <v>0</v>
      </c>
      <c r="S29" s="43">
        <f t="shared" si="8"/>
        <v>0</v>
      </c>
      <c r="T29" s="43">
        <f t="shared" si="8"/>
        <v>0</v>
      </c>
      <c r="U29" s="43">
        <f t="shared" si="8"/>
        <v>0</v>
      </c>
      <c r="V29" s="43">
        <f t="shared" si="8"/>
        <v>0</v>
      </c>
      <c r="X29" s="22">
        <f>'Приложение 1'!T27</f>
        <v>0</v>
      </c>
      <c r="Y29" s="9">
        <f t="shared" si="6"/>
        <v>3234</v>
      </c>
      <c r="Z29" s="16">
        <f t="shared" si="7"/>
        <v>-3234</v>
      </c>
    </row>
    <row r="30" spans="1:28" s="17" customFormat="1" ht="9" customHeight="1">
      <c r="A30" s="44">
        <v>1</v>
      </c>
      <c r="B30" s="27" t="s">
        <v>96</v>
      </c>
      <c r="C30" s="23" t="s">
        <v>90</v>
      </c>
      <c r="D30" s="25" t="s">
        <v>54</v>
      </c>
      <c r="E30" s="43">
        <f t="shared" ref="E30" si="9">F30+H30+L30+N30+P30+R30+S30+T30+U30+V30</f>
        <v>2606604</v>
      </c>
      <c r="F30" s="43">
        <v>0</v>
      </c>
      <c r="G30" s="15">
        <v>0</v>
      </c>
      <c r="H30" s="43">
        <v>0</v>
      </c>
      <c r="I30" s="43">
        <v>806</v>
      </c>
      <c r="J30" s="43"/>
      <c r="K30" s="43"/>
      <c r="L30" s="43">
        <f>ROUND(3234*I30,2)</f>
        <v>2606604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X30" s="22">
        <f>'Приложение 1'!T28</f>
        <v>4503.95</v>
      </c>
      <c r="Y30" s="9">
        <f t="shared" si="6"/>
        <v>3234</v>
      </c>
      <c r="Z30" s="16">
        <f t="shared" si="7"/>
        <v>1269.9499999999998</v>
      </c>
    </row>
    <row r="31" spans="1:28" s="17" customFormat="1" ht="9" customHeight="1">
      <c r="A31" s="44">
        <v>2</v>
      </c>
      <c r="B31" s="27" t="s">
        <v>97</v>
      </c>
      <c r="C31" s="23" t="s">
        <v>90</v>
      </c>
      <c r="D31" s="25" t="s">
        <v>54</v>
      </c>
      <c r="E31" s="43">
        <f t="shared" ref="E31" si="10">F31+H31+L31+N31+P31+R31+S31+T31+U31+V31</f>
        <v>1529682</v>
      </c>
      <c r="F31" s="43">
        <v>0</v>
      </c>
      <c r="G31" s="15">
        <v>0</v>
      </c>
      <c r="H31" s="43">
        <v>0</v>
      </c>
      <c r="I31" s="43">
        <v>473</v>
      </c>
      <c r="J31" s="43"/>
      <c r="K31" s="43"/>
      <c r="L31" s="43">
        <f>ROUND(3234*I31,2)</f>
        <v>1529682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X31" s="22">
        <f>'Приложение 1'!T29</f>
        <v>4503.95</v>
      </c>
      <c r="Y31" s="9">
        <f t="shared" si="6"/>
        <v>3234</v>
      </c>
      <c r="Z31" s="16">
        <f t="shared" si="7"/>
        <v>1269.9499999999998</v>
      </c>
    </row>
  </sheetData>
  <mergeCells count="22">
    <mergeCell ref="M1:V1"/>
    <mergeCell ref="S10:V10"/>
    <mergeCell ref="I11:L11"/>
    <mergeCell ref="Q11:R11"/>
    <mergeCell ref="O3:V3"/>
    <mergeCell ref="F10:R10"/>
    <mergeCell ref="M11:N11"/>
    <mergeCell ref="A6:V6"/>
    <mergeCell ref="A10:A12"/>
    <mergeCell ref="O11:P11"/>
    <mergeCell ref="E10:E11"/>
    <mergeCell ref="G11:H11"/>
    <mergeCell ref="A9:V9"/>
    <mergeCell ref="P8:V8"/>
    <mergeCell ref="S7:V7"/>
    <mergeCell ref="B10:B12"/>
    <mergeCell ref="A28:V28"/>
    <mergeCell ref="A29:B29"/>
    <mergeCell ref="A23:B23"/>
    <mergeCell ref="A22:V22"/>
    <mergeCell ref="A15:V15"/>
    <mergeCell ref="A16:B16"/>
  </mergeCells>
  <phoneticPr fontId="0" type="noConversion"/>
  <pageMargins left="0.74803149606299213" right="0.19685039370078741" top="1.0629921259842521" bottom="0.43307086614173229" header="1.1023622047244095" footer="0.19685039370078741"/>
  <pageSetup scale="85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3"/>
  <sheetViews>
    <sheetView view="pageBreakPreview" topLeftCell="A2" zoomScaleSheetLayoutView="100" workbookViewId="0">
      <selection activeCell="H3" sqref="H3:O3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</cols>
  <sheetData>
    <row r="1" spans="1:15" ht="11.25" hidden="1" customHeight="1">
      <c r="A1" s="6"/>
      <c r="B1" s="4"/>
      <c r="D1" s="1"/>
      <c r="E1" s="1"/>
      <c r="F1" s="1"/>
      <c r="G1" s="2"/>
      <c r="H1" s="3"/>
      <c r="I1" s="3"/>
    </row>
    <row r="2" spans="1:15" ht="18.75" customHeight="1">
      <c r="A2" s="18"/>
      <c r="B2" s="18"/>
      <c r="C2" s="29"/>
      <c r="D2" s="29"/>
      <c r="E2" s="29"/>
      <c r="F2" s="29"/>
      <c r="G2" s="29"/>
      <c r="H2" s="30"/>
      <c r="I2" s="29"/>
      <c r="J2" s="30"/>
      <c r="K2" s="139" t="s">
        <v>113</v>
      </c>
      <c r="L2" s="139"/>
      <c r="M2" s="139"/>
      <c r="N2" s="139"/>
    </row>
    <row r="3" spans="1:15" ht="45.75" customHeight="1">
      <c r="A3" s="18"/>
      <c r="B3" s="18"/>
      <c r="C3" s="29"/>
      <c r="D3" s="29"/>
      <c r="E3" s="29"/>
      <c r="F3" s="29"/>
      <c r="G3" s="29"/>
      <c r="H3" s="141" t="s">
        <v>117</v>
      </c>
      <c r="I3" s="141"/>
      <c r="J3" s="141"/>
      <c r="K3" s="141"/>
      <c r="L3" s="141"/>
      <c r="M3" s="141"/>
      <c r="N3" s="141"/>
      <c r="O3" s="141"/>
    </row>
    <row r="4" spans="1:15" ht="3" hidden="1" customHeight="1">
      <c r="A4" s="18"/>
      <c r="B4" s="18"/>
      <c r="C4" s="19"/>
      <c r="D4" s="29"/>
      <c r="E4" s="29"/>
      <c r="F4" s="29"/>
      <c r="G4" s="29"/>
      <c r="H4" s="142"/>
      <c r="I4" s="142"/>
      <c r="J4" s="142"/>
      <c r="K4" s="142"/>
      <c r="L4" s="142"/>
      <c r="M4" s="142"/>
      <c r="N4" s="142"/>
    </row>
    <row r="5" spans="1:15" ht="18" customHeight="1">
      <c r="A5" s="143" t="s">
        <v>45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5" ht="12.75" customHeight="1">
      <c r="A6" s="144" t="s">
        <v>99</v>
      </c>
      <c r="B6" s="144" t="s">
        <v>46</v>
      </c>
      <c r="C6" s="151" t="s">
        <v>14</v>
      </c>
      <c r="D6" s="144" t="s">
        <v>12</v>
      </c>
      <c r="E6" s="146" t="s">
        <v>47</v>
      </c>
      <c r="F6" s="147"/>
      <c r="G6" s="147"/>
      <c r="H6" s="147"/>
      <c r="I6" s="148"/>
      <c r="J6" s="134" t="s">
        <v>15</v>
      </c>
      <c r="K6" s="134"/>
      <c r="L6" s="134"/>
      <c r="M6" s="134"/>
      <c r="N6" s="134"/>
    </row>
    <row r="7" spans="1:15" ht="85.5" customHeight="1">
      <c r="A7" s="149"/>
      <c r="B7" s="149"/>
      <c r="C7" s="152"/>
      <c r="D7" s="145"/>
      <c r="E7" s="32" t="s">
        <v>48</v>
      </c>
      <c r="F7" s="32" t="s">
        <v>49</v>
      </c>
      <c r="G7" s="32" t="s">
        <v>50</v>
      </c>
      <c r="H7" s="32" t="s">
        <v>51</v>
      </c>
      <c r="I7" s="32" t="s">
        <v>100</v>
      </c>
      <c r="J7" s="32" t="s">
        <v>48</v>
      </c>
      <c r="K7" s="32" t="s">
        <v>49</v>
      </c>
      <c r="L7" s="32" t="s">
        <v>50</v>
      </c>
      <c r="M7" s="28" t="s">
        <v>51</v>
      </c>
      <c r="N7" s="28" t="s">
        <v>100</v>
      </c>
    </row>
    <row r="8" spans="1:15">
      <c r="A8" s="150"/>
      <c r="B8" s="150"/>
      <c r="C8" s="31" t="s">
        <v>16</v>
      </c>
      <c r="D8" s="32" t="s">
        <v>17</v>
      </c>
      <c r="E8" s="32" t="s">
        <v>44</v>
      </c>
      <c r="F8" s="32" t="s">
        <v>44</v>
      </c>
      <c r="G8" s="32" t="s">
        <v>44</v>
      </c>
      <c r="H8" s="32" t="s">
        <v>44</v>
      </c>
      <c r="I8" s="32" t="s">
        <v>44</v>
      </c>
      <c r="J8" s="32" t="s">
        <v>18</v>
      </c>
      <c r="K8" s="32" t="s">
        <v>18</v>
      </c>
      <c r="L8" s="32" t="s">
        <v>18</v>
      </c>
      <c r="M8" s="28" t="s">
        <v>18</v>
      </c>
      <c r="N8" s="28" t="s">
        <v>18</v>
      </c>
    </row>
    <row r="9" spans="1:15" ht="9.75" customHeight="1">
      <c r="A9" s="33">
        <v>1</v>
      </c>
      <c r="B9" s="34">
        <v>2</v>
      </c>
      <c r="C9" s="8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</row>
    <row r="10" spans="1:15" ht="25.5" customHeight="1">
      <c r="A10" s="140" t="s">
        <v>106</v>
      </c>
      <c r="B10" s="140"/>
      <c r="C10" s="84">
        <f t="shared" ref="C10:N10" si="0">C11+C12+C13</f>
        <v>4867.3999999999996</v>
      </c>
      <c r="D10" s="84">
        <f t="shared" si="0"/>
        <v>192</v>
      </c>
      <c r="E10" s="84">
        <f t="shared" si="0"/>
        <v>0</v>
      </c>
      <c r="F10" s="84">
        <f t="shared" si="0"/>
        <v>0</v>
      </c>
      <c r="G10" s="84">
        <f t="shared" si="0"/>
        <v>0</v>
      </c>
      <c r="H10" s="84">
        <f t="shared" si="0"/>
        <v>9</v>
      </c>
      <c r="I10" s="84">
        <f t="shared" si="0"/>
        <v>9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5">
        <f t="shared" si="0"/>
        <v>13701599.35</v>
      </c>
      <c r="N10" s="85">
        <f t="shared" si="0"/>
        <v>13701599.35</v>
      </c>
    </row>
    <row r="11" spans="1:15" ht="23.25" customHeight="1">
      <c r="A11" s="35">
        <v>1</v>
      </c>
      <c r="B11" s="78" t="s">
        <v>107</v>
      </c>
      <c r="C11" s="36">
        <f>'Приложение 1'!J19</f>
        <v>1586.3</v>
      </c>
      <c r="D11" s="37">
        <f>'Приложение 1'!M19</f>
        <v>50</v>
      </c>
      <c r="E11" s="24">
        <v>0</v>
      </c>
      <c r="F11" s="37">
        <v>0</v>
      </c>
      <c r="G11" s="24">
        <v>0</v>
      </c>
      <c r="H11" s="37">
        <v>4</v>
      </c>
      <c r="I11" s="37">
        <f t="shared" ref="I11" si="1">H11</f>
        <v>4</v>
      </c>
      <c r="J11" s="38">
        <v>0</v>
      </c>
      <c r="K11" s="38">
        <v>0</v>
      </c>
      <c r="L11" s="38">
        <v>0</v>
      </c>
      <c r="M11" s="36">
        <f>'Приложение 1'!N19</f>
        <v>4866311.3499999996</v>
      </c>
      <c r="N11" s="36">
        <f t="shared" ref="N11" si="2">M11</f>
        <v>4866311.3499999996</v>
      </c>
    </row>
    <row r="12" spans="1:15" ht="22.5">
      <c r="A12" s="35">
        <v>2</v>
      </c>
      <c r="B12" s="78" t="s">
        <v>108</v>
      </c>
      <c r="C12" s="36">
        <f>'Приложение 1'!J25</f>
        <v>1745.2</v>
      </c>
      <c r="D12" s="37">
        <f>'Приложение 1'!M25</f>
        <v>79</v>
      </c>
      <c r="E12" s="24">
        <v>0</v>
      </c>
      <c r="F12" s="37">
        <v>0</v>
      </c>
      <c r="G12" s="24">
        <v>0</v>
      </c>
      <c r="H12" s="37">
        <v>3</v>
      </c>
      <c r="I12" s="37">
        <f t="shared" ref="I12" si="3">H12</f>
        <v>3</v>
      </c>
      <c r="J12" s="38">
        <v>0</v>
      </c>
      <c r="K12" s="38">
        <v>0</v>
      </c>
      <c r="L12" s="38">
        <v>0</v>
      </c>
      <c r="M12" s="36">
        <f>'Приложение 1'!N25</f>
        <v>4699002</v>
      </c>
      <c r="N12" s="36">
        <f t="shared" ref="N12" si="4">M12</f>
        <v>4699002</v>
      </c>
    </row>
    <row r="13" spans="1:15" ht="22.5">
      <c r="A13" s="35">
        <v>3</v>
      </c>
      <c r="B13" s="78" t="s">
        <v>109</v>
      </c>
      <c r="C13" s="36">
        <f>'Приложение 1'!J30</f>
        <v>1535.9</v>
      </c>
      <c r="D13" s="37">
        <f>'Приложение 1'!M30</f>
        <v>63</v>
      </c>
      <c r="E13" s="24">
        <v>0</v>
      </c>
      <c r="F13" s="37">
        <v>0</v>
      </c>
      <c r="G13" s="24">
        <v>0</v>
      </c>
      <c r="H13" s="37">
        <v>2</v>
      </c>
      <c r="I13" s="37">
        <f t="shared" ref="I13" si="5">H13</f>
        <v>2</v>
      </c>
      <c r="J13" s="38">
        <v>0</v>
      </c>
      <c r="K13" s="38">
        <v>0</v>
      </c>
      <c r="L13" s="38">
        <v>0</v>
      </c>
      <c r="M13" s="36">
        <f>'Приложение 1'!N30</f>
        <v>4136286</v>
      </c>
      <c r="N13" s="36">
        <f t="shared" ref="N13" si="6">M13</f>
        <v>4136286</v>
      </c>
    </row>
  </sheetData>
  <mergeCells count="11">
    <mergeCell ref="A10:B10"/>
    <mergeCell ref="K2:N2"/>
    <mergeCell ref="H3:O3"/>
    <mergeCell ref="H4:N4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0.8661417322834645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2017-07-25T14:25:47Z</cp:lastPrinted>
  <dcterms:created xsi:type="dcterms:W3CDTF">2014-06-23T04:55:08Z</dcterms:created>
  <dcterms:modified xsi:type="dcterms:W3CDTF">2017-08-15T13:08:11Z</dcterms:modified>
</cp:coreProperties>
</file>