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370"/>
  </bookViews>
  <sheets>
    <sheet name="2019" sheetId="2" r:id="rId1"/>
    <sheet name="Лист3" sheetId="3" state="hidden" r:id="rId2"/>
  </sheets>
  <definedNames>
    <definedName name="_xlnm.Print_Titles" localSheetId="0">'2019'!$3:$3</definedName>
    <definedName name="_xlnm.Print_Area" localSheetId="0">'2019'!$A$1:$O$83</definedName>
  </definedNames>
  <calcPr calcId="145621"/>
</workbook>
</file>

<file path=xl/calcChain.xml><?xml version="1.0" encoding="utf-8"?>
<calcChain xmlns="http://schemas.openxmlformats.org/spreadsheetml/2006/main">
  <c r="O73" i="2" l="1"/>
  <c r="N20" i="2"/>
  <c r="N57" i="2"/>
  <c r="O33" i="2"/>
  <c r="O4" i="2"/>
  <c r="O72" i="2" l="1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N73" i="2"/>
  <c r="M73" i="2"/>
  <c r="L73" i="2"/>
  <c r="K73" i="2"/>
  <c r="J73" i="2"/>
  <c r="D30" i="2" l="1"/>
  <c r="D16" i="2"/>
  <c r="D20" i="2"/>
  <c r="D57" i="2"/>
  <c r="D40" i="2"/>
  <c r="E4" i="2" l="1"/>
  <c r="E73" i="2" s="1"/>
  <c r="F4" i="2"/>
  <c r="F73" i="2" s="1"/>
  <c r="G4" i="2"/>
  <c r="G73" i="2" s="1"/>
  <c r="H4" i="2"/>
  <c r="H73" i="2" s="1"/>
  <c r="I4" i="2"/>
  <c r="I73" i="2" s="1"/>
  <c r="F48" i="2"/>
  <c r="G48" i="2"/>
  <c r="H48" i="2"/>
  <c r="I48" i="2"/>
  <c r="D51" i="2"/>
  <c r="D62" i="2"/>
  <c r="D66" i="2"/>
  <c r="D69" i="2"/>
  <c r="D4" i="2"/>
  <c r="D43" i="2"/>
  <c r="D33" i="2"/>
  <c r="D13" i="2"/>
  <c r="D73" i="2" l="1"/>
  <c r="F42" i="2"/>
  <c r="G42" i="2"/>
  <c r="H42" i="2"/>
  <c r="I42" i="2"/>
  <c r="F23" i="2"/>
  <c r="G23" i="2"/>
  <c r="H23" i="2"/>
  <c r="I23" i="2"/>
</calcChain>
</file>

<file path=xl/sharedStrings.xml><?xml version="1.0" encoding="utf-8"?>
<sst xmlns="http://schemas.openxmlformats.org/spreadsheetml/2006/main" count="284" uniqueCount="94">
  <si>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</si>
  <si>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</si>
  <si>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</si>
  <si>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</si>
  <si>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</si>
  <si>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</si>
  <si>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</si>
  <si>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</si>
  <si>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</si>
  <si>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</si>
  <si>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</si>
  <si>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</si>
  <si>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</si>
  <si>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</si>
  <si>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</si>
  <si>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</si>
  <si>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</si>
  <si>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</si>
  <si>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</si>
  <si>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</si>
  <si>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</si>
  <si>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</si>
  <si>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</si>
  <si>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</si>
  <si>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</si>
  <si>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</si>
  <si>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</si>
  <si>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</si>
  <si>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</si>
  <si>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</si>
  <si>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</si>
  <si>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</si>
  <si>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</si>
  <si>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Транспорт</t>
  </si>
  <si>
    <t>Рз</t>
  </si>
  <si>
    <t>Пр</t>
  </si>
  <si>
    <t>01</t>
  </si>
  <si>
    <t>03</t>
  </si>
  <si>
    <t>04</t>
  </si>
  <si>
    <t>Судебная система</t>
  </si>
  <si>
    <t>05</t>
  </si>
  <si>
    <t>06</t>
  </si>
  <si>
    <t>11</t>
  </si>
  <si>
    <t>13</t>
  </si>
  <si>
    <t>02</t>
  </si>
  <si>
    <t>09</t>
  </si>
  <si>
    <t>08</t>
  </si>
  <si>
    <t>12</t>
  </si>
  <si>
    <t>07</t>
  </si>
  <si>
    <t>10</t>
  </si>
  <si>
    <t>14</t>
  </si>
  <si>
    <t>Другие вопросы в области национальной безопасности и правоохранительной деятельности</t>
  </si>
  <si>
    <t>Благоустройство</t>
  </si>
  <si>
    <t/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</si>
  <si>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</si>
  <si>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</si>
  <si>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Мобилизационная подготовка экономики</t>
  </si>
  <si>
    <t>Миграционная политика</t>
  </si>
  <si>
    <t>Общеэкономические вопросы</t>
  </si>
  <si>
    <t>Воспроизводство минерально-сырьевой базы</t>
  </si>
  <si>
    <t>Водное хозяйство</t>
  </si>
  <si>
    <t>Лесное хозяйство</t>
  </si>
  <si>
    <t>Связь и информатика</t>
  </si>
  <si>
    <t>Дополнительное образование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</si>
  <si>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</si>
  <si>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</si>
  <si>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</si>
  <si>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</si>
  <si>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</si>
  <si>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</si>
  <si>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</si>
  <si>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</si>
  <si>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</si>
  <si>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Социальное обслуживание населения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</si>
  <si>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</si>
  <si>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</si>
  <si>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</si>
  <si>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</si>
  <si>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</si>
  <si>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</si>
  <si>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</si>
  <si>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</si>
  <si>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</si>
  <si>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</si>
  <si>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</si>
  <si>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</si>
  <si>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Сведения о внесенных в течение 2019 года изменениях в Решение Суражского районного Совета народных депутатов "О бюджете муниципального образования "Суражский муниципальный район" на 2019 год и на плановый период 2020 и 2021 годов" в части расходов</t>
  </si>
  <si>
    <t>Сумма  на 2019 год                    (решение                  от 26.12.2018 № 348)</t>
  </si>
  <si>
    <t>Решение от 27.02.2019 г.             № 360</t>
  </si>
  <si>
    <t>Решение от 22.05.2019 г.     № 371</t>
  </si>
  <si>
    <t>Решение от 24.07.2019 г.   № 379</t>
  </si>
  <si>
    <t>Решение от 28.11.2019 г.     № 51</t>
  </si>
  <si>
    <t>Решение от 24.12.2019 г.     № 61</t>
  </si>
  <si>
    <t>Сумма              на 01.01.2020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</si>
</sst>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</font>
    <font>
      <b/>
      <sz val="16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6" fillId="0" borderId="7">
      <alignment horizontal="right"/>
    </xf>
  </cellStyleXfs>
  <cellXfs count="46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/>
    </xf>
    <xf numFmtId="0" fontId="1" fillId="0" borderId="0" xfId="0" applyFont="1" applyFill="1"/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4" fontId="5" fillId="0" borderId="9" xfId="1" applyNumberFormat="1" applyFont="1" applyBorder="1" applyAlignment="1" applyProtection="1"/>
    <xf numFmtId="49" fontId="3" fillId="0" borderId="3" xfId="0" applyNumberFormat="1" applyFont="1" applyFill="1" applyBorder="1" applyAlignment="1">
      <alignment horizontal="center" vertical="top" wrapText="1" shrinkToFit="1"/>
    </xf>
    <xf numFmtId="4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1" applyNumberFormat="1" applyFont="1" applyBorder="1" applyAlignment="1" applyProtection="1"/>
    <xf numFmtId="49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9" xfId="1" applyNumberFormat="1" applyFont="1" applyBorder="1" applyAlignment="1" applyProtection="1"/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4" fontId="3" fillId="0" borderId="1" xfId="0" applyNumberFormat="1" applyFont="1" applyFill="1" applyBorder="1" applyAlignment="1">
      <alignment horizontal="right" vertical="top"/>
    </xf>
    <xf numFmtId="4" fontId="8" fillId="0" borderId="1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xl105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view="pageBreakPreview" zoomScale="80" zoomScaleNormal="100" zoomScaleSheetLayoutView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L59" sqref="L59"/>
    </sheetView>
  </sheetViews>
  <sheetFormatPr defaultRowHeight="15" x14ac:dyDescent="0.25"/>
  <cols>
    <col min="1" max="1" width="48.28515625" style="2" customWidth="1"/>
    <col min="2" max="3" width="5.5703125" style="9" customWidth="1"/>
    <col min="4" max="4" width="19.7109375" style="2" customWidth="1"/>
    <col min="5" max="5" width="13.7109375" style="2" hidden="1" customWidth="1"/>
    <col min="6" max="9" width="14.28515625" style="2" hidden="1" customWidth="1"/>
    <col min="10" max="10" width="19.140625" style="2" customWidth="1"/>
    <col min="11" max="11" width="17.5703125" style="2" customWidth="1"/>
    <col min="12" max="12" width="16.28515625" style="2" customWidth="1"/>
    <col min="13" max="13" width="15" style="2" customWidth="1"/>
    <col min="14" max="14" width="15.7109375" style="2" customWidth="1"/>
    <col min="15" max="15" width="18.140625" style="2" customWidth="1"/>
    <col min="16" max="136" width="9.140625" style="2"/>
    <col min="137" max="137" width="1.42578125" style="2" customWidth="1"/>
    <col min="138" max="138" width="59.5703125" style="2" customWidth="1"/>
    <col min="139" max="139" width="9.140625" style="2" customWidth="1"/>
    <col min="140" max="141" width="3.85546875" style="2" customWidth="1"/>
    <col min="142" max="142" width="10.5703125" style="2" customWidth="1"/>
    <col min="143" max="143" width="3.85546875" style="2" customWidth="1"/>
    <col min="144" max="146" width="14.42578125" style="2" customWidth="1"/>
    <col min="147" max="147" width="4.140625" style="2" customWidth="1"/>
    <col min="148" max="148" width="15" style="2" customWidth="1"/>
    <col min="149" max="150" width="9.140625" style="2" customWidth="1"/>
    <col min="151" max="151" width="11.5703125" style="2" customWidth="1"/>
    <col min="152" max="152" width="18.140625" style="2" customWidth="1"/>
    <col min="153" max="153" width="13.140625" style="2" customWidth="1"/>
    <col min="154" max="154" width="12.28515625" style="2" customWidth="1"/>
    <col min="155" max="392" width="9.140625" style="2"/>
    <col min="393" max="393" width="1.42578125" style="2" customWidth="1"/>
    <col min="394" max="394" width="59.5703125" style="2" customWidth="1"/>
    <col min="395" max="395" width="9.140625" style="2" customWidth="1"/>
    <col min="396" max="397" width="3.85546875" style="2" customWidth="1"/>
    <col min="398" max="398" width="10.5703125" style="2" customWidth="1"/>
    <col min="399" max="399" width="3.85546875" style="2" customWidth="1"/>
    <col min="400" max="402" width="14.42578125" style="2" customWidth="1"/>
    <col min="403" max="403" width="4.140625" style="2" customWidth="1"/>
    <col min="404" max="404" width="15" style="2" customWidth="1"/>
    <col min="405" max="406" width="9.140625" style="2" customWidth="1"/>
    <col min="407" max="407" width="11.5703125" style="2" customWidth="1"/>
    <col min="408" max="408" width="18.140625" style="2" customWidth="1"/>
    <col min="409" max="409" width="13.140625" style="2" customWidth="1"/>
    <col min="410" max="410" width="12.28515625" style="2" customWidth="1"/>
    <col min="411" max="648" width="9.140625" style="2"/>
    <col min="649" max="649" width="1.42578125" style="2" customWidth="1"/>
    <col min="650" max="650" width="59.5703125" style="2" customWidth="1"/>
    <col min="651" max="651" width="9.140625" style="2" customWidth="1"/>
    <col min="652" max="653" width="3.85546875" style="2" customWidth="1"/>
    <col min="654" max="654" width="10.5703125" style="2" customWidth="1"/>
    <col min="655" max="655" width="3.85546875" style="2" customWidth="1"/>
    <col min="656" max="658" width="14.42578125" style="2" customWidth="1"/>
    <col min="659" max="659" width="4.140625" style="2" customWidth="1"/>
    <col min="660" max="660" width="15" style="2" customWidth="1"/>
    <col min="661" max="662" width="9.140625" style="2" customWidth="1"/>
    <col min="663" max="663" width="11.5703125" style="2" customWidth="1"/>
    <col min="664" max="664" width="18.140625" style="2" customWidth="1"/>
    <col min="665" max="665" width="13.140625" style="2" customWidth="1"/>
    <col min="666" max="666" width="12.28515625" style="2" customWidth="1"/>
    <col min="667" max="904" width="9.140625" style="2"/>
    <col min="905" max="905" width="1.42578125" style="2" customWidth="1"/>
    <col min="906" max="906" width="59.5703125" style="2" customWidth="1"/>
    <col min="907" max="907" width="9.140625" style="2" customWidth="1"/>
    <col min="908" max="909" width="3.85546875" style="2" customWidth="1"/>
    <col min="910" max="910" width="10.5703125" style="2" customWidth="1"/>
    <col min="911" max="911" width="3.85546875" style="2" customWidth="1"/>
    <col min="912" max="914" width="14.42578125" style="2" customWidth="1"/>
    <col min="915" max="915" width="4.140625" style="2" customWidth="1"/>
    <col min="916" max="916" width="15" style="2" customWidth="1"/>
    <col min="917" max="918" width="9.140625" style="2" customWidth="1"/>
    <col min="919" max="919" width="11.5703125" style="2" customWidth="1"/>
    <col min="920" max="920" width="18.140625" style="2" customWidth="1"/>
    <col min="921" max="921" width="13.140625" style="2" customWidth="1"/>
    <col min="922" max="922" width="12.28515625" style="2" customWidth="1"/>
    <col min="923" max="1160" width="9.140625" style="2"/>
    <col min="1161" max="1161" width="1.42578125" style="2" customWidth="1"/>
    <col min="1162" max="1162" width="59.5703125" style="2" customWidth="1"/>
    <col min="1163" max="1163" width="9.140625" style="2" customWidth="1"/>
    <col min="1164" max="1165" width="3.85546875" style="2" customWidth="1"/>
    <col min="1166" max="1166" width="10.5703125" style="2" customWidth="1"/>
    <col min="1167" max="1167" width="3.85546875" style="2" customWidth="1"/>
    <col min="1168" max="1170" width="14.42578125" style="2" customWidth="1"/>
    <col min="1171" max="1171" width="4.140625" style="2" customWidth="1"/>
    <col min="1172" max="1172" width="15" style="2" customWidth="1"/>
    <col min="1173" max="1174" width="9.140625" style="2" customWidth="1"/>
    <col min="1175" max="1175" width="11.5703125" style="2" customWidth="1"/>
    <col min="1176" max="1176" width="18.140625" style="2" customWidth="1"/>
    <col min="1177" max="1177" width="13.140625" style="2" customWidth="1"/>
    <col min="1178" max="1178" width="12.28515625" style="2" customWidth="1"/>
    <col min="1179" max="1416" width="9.140625" style="2"/>
    <col min="1417" max="1417" width="1.42578125" style="2" customWidth="1"/>
    <col min="1418" max="1418" width="59.5703125" style="2" customWidth="1"/>
    <col min="1419" max="1419" width="9.140625" style="2" customWidth="1"/>
    <col min="1420" max="1421" width="3.85546875" style="2" customWidth="1"/>
    <col min="1422" max="1422" width="10.5703125" style="2" customWidth="1"/>
    <col min="1423" max="1423" width="3.85546875" style="2" customWidth="1"/>
    <col min="1424" max="1426" width="14.42578125" style="2" customWidth="1"/>
    <col min="1427" max="1427" width="4.140625" style="2" customWidth="1"/>
    <col min="1428" max="1428" width="15" style="2" customWidth="1"/>
    <col min="1429" max="1430" width="9.140625" style="2" customWidth="1"/>
    <col min="1431" max="1431" width="11.5703125" style="2" customWidth="1"/>
    <col min="1432" max="1432" width="18.140625" style="2" customWidth="1"/>
    <col min="1433" max="1433" width="13.140625" style="2" customWidth="1"/>
    <col min="1434" max="1434" width="12.28515625" style="2" customWidth="1"/>
    <col min="1435" max="1672" width="9.140625" style="2"/>
    <col min="1673" max="1673" width="1.42578125" style="2" customWidth="1"/>
    <col min="1674" max="1674" width="59.5703125" style="2" customWidth="1"/>
    <col min="1675" max="1675" width="9.140625" style="2" customWidth="1"/>
    <col min="1676" max="1677" width="3.85546875" style="2" customWidth="1"/>
    <col min="1678" max="1678" width="10.5703125" style="2" customWidth="1"/>
    <col min="1679" max="1679" width="3.85546875" style="2" customWidth="1"/>
    <col min="1680" max="1682" width="14.42578125" style="2" customWidth="1"/>
    <col min="1683" max="1683" width="4.140625" style="2" customWidth="1"/>
    <col min="1684" max="1684" width="15" style="2" customWidth="1"/>
    <col min="1685" max="1686" width="9.140625" style="2" customWidth="1"/>
    <col min="1687" max="1687" width="11.5703125" style="2" customWidth="1"/>
    <col min="1688" max="1688" width="18.140625" style="2" customWidth="1"/>
    <col min="1689" max="1689" width="13.140625" style="2" customWidth="1"/>
    <col min="1690" max="1690" width="12.28515625" style="2" customWidth="1"/>
    <col min="1691" max="1928" width="9.140625" style="2"/>
    <col min="1929" max="1929" width="1.42578125" style="2" customWidth="1"/>
    <col min="1930" max="1930" width="59.5703125" style="2" customWidth="1"/>
    <col min="1931" max="1931" width="9.140625" style="2" customWidth="1"/>
    <col min="1932" max="1933" width="3.85546875" style="2" customWidth="1"/>
    <col min="1934" max="1934" width="10.5703125" style="2" customWidth="1"/>
    <col min="1935" max="1935" width="3.85546875" style="2" customWidth="1"/>
    <col min="1936" max="1938" width="14.42578125" style="2" customWidth="1"/>
    <col min="1939" max="1939" width="4.140625" style="2" customWidth="1"/>
    <col min="1940" max="1940" width="15" style="2" customWidth="1"/>
    <col min="1941" max="1942" width="9.140625" style="2" customWidth="1"/>
    <col min="1943" max="1943" width="11.5703125" style="2" customWidth="1"/>
    <col min="1944" max="1944" width="18.140625" style="2" customWidth="1"/>
    <col min="1945" max="1945" width="13.140625" style="2" customWidth="1"/>
    <col min="1946" max="1946" width="12.28515625" style="2" customWidth="1"/>
    <col min="1947" max="2184" width="9.140625" style="2"/>
    <col min="2185" max="2185" width="1.42578125" style="2" customWidth="1"/>
    <col min="2186" max="2186" width="59.5703125" style="2" customWidth="1"/>
    <col min="2187" max="2187" width="9.140625" style="2" customWidth="1"/>
    <col min="2188" max="2189" width="3.85546875" style="2" customWidth="1"/>
    <col min="2190" max="2190" width="10.5703125" style="2" customWidth="1"/>
    <col min="2191" max="2191" width="3.85546875" style="2" customWidth="1"/>
    <col min="2192" max="2194" width="14.42578125" style="2" customWidth="1"/>
    <col min="2195" max="2195" width="4.140625" style="2" customWidth="1"/>
    <col min="2196" max="2196" width="15" style="2" customWidth="1"/>
    <col min="2197" max="2198" width="9.140625" style="2" customWidth="1"/>
    <col min="2199" max="2199" width="11.5703125" style="2" customWidth="1"/>
    <col min="2200" max="2200" width="18.140625" style="2" customWidth="1"/>
    <col min="2201" max="2201" width="13.140625" style="2" customWidth="1"/>
    <col min="2202" max="2202" width="12.28515625" style="2" customWidth="1"/>
    <col min="2203" max="2440" width="9.140625" style="2"/>
    <col min="2441" max="2441" width="1.42578125" style="2" customWidth="1"/>
    <col min="2442" max="2442" width="59.5703125" style="2" customWidth="1"/>
    <col min="2443" max="2443" width="9.140625" style="2" customWidth="1"/>
    <col min="2444" max="2445" width="3.85546875" style="2" customWidth="1"/>
    <col min="2446" max="2446" width="10.5703125" style="2" customWidth="1"/>
    <col min="2447" max="2447" width="3.85546875" style="2" customWidth="1"/>
    <col min="2448" max="2450" width="14.42578125" style="2" customWidth="1"/>
    <col min="2451" max="2451" width="4.140625" style="2" customWidth="1"/>
    <col min="2452" max="2452" width="15" style="2" customWidth="1"/>
    <col min="2453" max="2454" width="9.140625" style="2" customWidth="1"/>
    <col min="2455" max="2455" width="11.5703125" style="2" customWidth="1"/>
    <col min="2456" max="2456" width="18.140625" style="2" customWidth="1"/>
    <col min="2457" max="2457" width="13.140625" style="2" customWidth="1"/>
    <col min="2458" max="2458" width="12.28515625" style="2" customWidth="1"/>
    <col min="2459" max="2696" width="9.140625" style="2"/>
    <col min="2697" max="2697" width="1.42578125" style="2" customWidth="1"/>
    <col min="2698" max="2698" width="59.5703125" style="2" customWidth="1"/>
    <col min="2699" max="2699" width="9.140625" style="2" customWidth="1"/>
    <col min="2700" max="2701" width="3.85546875" style="2" customWidth="1"/>
    <col min="2702" max="2702" width="10.5703125" style="2" customWidth="1"/>
    <col min="2703" max="2703" width="3.85546875" style="2" customWidth="1"/>
    <col min="2704" max="2706" width="14.42578125" style="2" customWidth="1"/>
    <col min="2707" max="2707" width="4.140625" style="2" customWidth="1"/>
    <col min="2708" max="2708" width="15" style="2" customWidth="1"/>
    <col min="2709" max="2710" width="9.140625" style="2" customWidth="1"/>
    <col min="2711" max="2711" width="11.5703125" style="2" customWidth="1"/>
    <col min="2712" max="2712" width="18.140625" style="2" customWidth="1"/>
    <col min="2713" max="2713" width="13.140625" style="2" customWidth="1"/>
    <col min="2714" max="2714" width="12.28515625" style="2" customWidth="1"/>
    <col min="2715" max="2952" width="9.140625" style="2"/>
    <col min="2953" max="2953" width="1.42578125" style="2" customWidth="1"/>
    <col min="2954" max="2954" width="59.5703125" style="2" customWidth="1"/>
    <col min="2955" max="2955" width="9.140625" style="2" customWidth="1"/>
    <col min="2956" max="2957" width="3.85546875" style="2" customWidth="1"/>
    <col min="2958" max="2958" width="10.5703125" style="2" customWidth="1"/>
    <col min="2959" max="2959" width="3.85546875" style="2" customWidth="1"/>
    <col min="2960" max="2962" width="14.42578125" style="2" customWidth="1"/>
    <col min="2963" max="2963" width="4.140625" style="2" customWidth="1"/>
    <col min="2964" max="2964" width="15" style="2" customWidth="1"/>
    <col min="2965" max="2966" width="9.140625" style="2" customWidth="1"/>
    <col min="2967" max="2967" width="11.5703125" style="2" customWidth="1"/>
    <col min="2968" max="2968" width="18.140625" style="2" customWidth="1"/>
    <col min="2969" max="2969" width="13.140625" style="2" customWidth="1"/>
    <col min="2970" max="2970" width="12.28515625" style="2" customWidth="1"/>
    <col min="2971" max="3208" width="9.140625" style="2"/>
    <col min="3209" max="3209" width="1.42578125" style="2" customWidth="1"/>
    <col min="3210" max="3210" width="59.5703125" style="2" customWidth="1"/>
    <col min="3211" max="3211" width="9.140625" style="2" customWidth="1"/>
    <col min="3212" max="3213" width="3.85546875" style="2" customWidth="1"/>
    <col min="3214" max="3214" width="10.5703125" style="2" customWidth="1"/>
    <col min="3215" max="3215" width="3.85546875" style="2" customWidth="1"/>
    <col min="3216" max="3218" width="14.42578125" style="2" customWidth="1"/>
    <col min="3219" max="3219" width="4.140625" style="2" customWidth="1"/>
    <col min="3220" max="3220" width="15" style="2" customWidth="1"/>
    <col min="3221" max="3222" width="9.140625" style="2" customWidth="1"/>
    <col min="3223" max="3223" width="11.5703125" style="2" customWidth="1"/>
    <col min="3224" max="3224" width="18.140625" style="2" customWidth="1"/>
    <col min="3225" max="3225" width="13.140625" style="2" customWidth="1"/>
    <col min="3226" max="3226" width="12.28515625" style="2" customWidth="1"/>
    <col min="3227" max="3464" width="9.140625" style="2"/>
    <col min="3465" max="3465" width="1.42578125" style="2" customWidth="1"/>
    <col min="3466" max="3466" width="59.5703125" style="2" customWidth="1"/>
    <col min="3467" max="3467" width="9.140625" style="2" customWidth="1"/>
    <col min="3468" max="3469" width="3.85546875" style="2" customWidth="1"/>
    <col min="3470" max="3470" width="10.5703125" style="2" customWidth="1"/>
    <col min="3471" max="3471" width="3.85546875" style="2" customWidth="1"/>
    <col min="3472" max="3474" width="14.42578125" style="2" customWidth="1"/>
    <col min="3475" max="3475" width="4.140625" style="2" customWidth="1"/>
    <col min="3476" max="3476" width="15" style="2" customWidth="1"/>
    <col min="3477" max="3478" width="9.140625" style="2" customWidth="1"/>
    <col min="3479" max="3479" width="11.5703125" style="2" customWidth="1"/>
    <col min="3480" max="3480" width="18.140625" style="2" customWidth="1"/>
    <col min="3481" max="3481" width="13.140625" style="2" customWidth="1"/>
    <col min="3482" max="3482" width="12.28515625" style="2" customWidth="1"/>
    <col min="3483" max="3720" width="9.140625" style="2"/>
    <col min="3721" max="3721" width="1.42578125" style="2" customWidth="1"/>
    <col min="3722" max="3722" width="59.5703125" style="2" customWidth="1"/>
    <col min="3723" max="3723" width="9.140625" style="2" customWidth="1"/>
    <col min="3724" max="3725" width="3.85546875" style="2" customWidth="1"/>
    <col min="3726" max="3726" width="10.5703125" style="2" customWidth="1"/>
    <col min="3727" max="3727" width="3.85546875" style="2" customWidth="1"/>
    <col min="3728" max="3730" width="14.42578125" style="2" customWidth="1"/>
    <col min="3731" max="3731" width="4.140625" style="2" customWidth="1"/>
    <col min="3732" max="3732" width="15" style="2" customWidth="1"/>
    <col min="3733" max="3734" width="9.140625" style="2" customWidth="1"/>
    <col min="3735" max="3735" width="11.5703125" style="2" customWidth="1"/>
    <col min="3736" max="3736" width="18.140625" style="2" customWidth="1"/>
    <col min="3737" max="3737" width="13.140625" style="2" customWidth="1"/>
    <col min="3738" max="3738" width="12.28515625" style="2" customWidth="1"/>
    <col min="3739" max="3976" width="9.140625" style="2"/>
    <col min="3977" max="3977" width="1.42578125" style="2" customWidth="1"/>
    <col min="3978" max="3978" width="59.5703125" style="2" customWidth="1"/>
    <col min="3979" max="3979" width="9.140625" style="2" customWidth="1"/>
    <col min="3980" max="3981" width="3.85546875" style="2" customWidth="1"/>
    <col min="3982" max="3982" width="10.5703125" style="2" customWidth="1"/>
    <col min="3983" max="3983" width="3.85546875" style="2" customWidth="1"/>
    <col min="3984" max="3986" width="14.42578125" style="2" customWidth="1"/>
    <col min="3987" max="3987" width="4.140625" style="2" customWidth="1"/>
    <col min="3988" max="3988" width="15" style="2" customWidth="1"/>
    <col min="3989" max="3990" width="9.140625" style="2" customWidth="1"/>
    <col min="3991" max="3991" width="11.5703125" style="2" customWidth="1"/>
    <col min="3992" max="3992" width="18.140625" style="2" customWidth="1"/>
    <col min="3993" max="3993" width="13.140625" style="2" customWidth="1"/>
    <col min="3994" max="3994" width="12.28515625" style="2" customWidth="1"/>
    <col min="3995" max="4232" width="9.140625" style="2"/>
    <col min="4233" max="4233" width="1.42578125" style="2" customWidth="1"/>
    <col min="4234" max="4234" width="59.5703125" style="2" customWidth="1"/>
    <col min="4235" max="4235" width="9.140625" style="2" customWidth="1"/>
    <col min="4236" max="4237" width="3.85546875" style="2" customWidth="1"/>
    <col min="4238" max="4238" width="10.5703125" style="2" customWidth="1"/>
    <col min="4239" max="4239" width="3.85546875" style="2" customWidth="1"/>
    <col min="4240" max="4242" width="14.42578125" style="2" customWidth="1"/>
    <col min="4243" max="4243" width="4.140625" style="2" customWidth="1"/>
    <col min="4244" max="4244" width="15" style="2" customWidth="1"/>
    <col min="4245" max="4246" width="9.140625" style="2" customWidth="1"/>
    <col min="4247" max="4247" width="11.5703125" style="2" customWidth="1"/>
    <col min="4248" max="4248" width="18.140625" style="2" customWidth="1"/>
    <col min="4249" max="4249" width="13.140625" style="2" customWidth="1"/>
    <col min="4250" max="4250" width="12.28515625" style="2" customWidth="1"/>
    <col min="4251" max="4488" width="9.140625" style="2"/>
    <col min="4489" max="4489" width="1.42578125" style="2" customWidth="1"/>
    <col min="4490" max="4490" width="59.5703125" style="2" customWidth="1"/>
    <col min="4491" max="4491" width="9.140625" style="2" customWidth="1"/>
    <col min="4492" max="4493" width="3.85546875" style="2" customWidth="1"/>
    <col min="4494" max="4494" width="10.5703125" style="2" customWidth="1"/>
    <col min="4495" max="4495" width="3.85546875" style="2" customWidth="1"/>
    <col min="4496" max="4498" width="14.42578125" style="2" customWidth="1"/>
    <col min="4499" max="4499" width="4.140625" style="2" customWidth="1"/>
    <col min="4500" max="4500" width="15" style="2" customWidth="1"/>
    <col min="4501" max="4502" width="9.140625" style="2" customWidth="1"/>
    <col min="4503" max="4503" width="11.5703125" style="2" customWidth="1"/>
    <col min="4504" max="4504" width="18.140625" style="2" customWidth="1"/>
    <col min="4505" max="4505" width="13.140625" style="2" customWidth="1"/>
    <col min="4506" max="4506" width="12.28515625" style="2" customWidth="1"/>
    <col min="4507" max="4744" width="9.140625" style="2"/>
    <col min="4745" max="4745" width="1.42578125" style="2" customWidth="1"/>
    <col min="4746" max="4746" width="59.5703125" style="2" customWidth="1"/>
    <col min="4747" max="4747" width="9.140625" style="2" customWidth="1"/>
    <col min="4748" max="4749" width="3.85546875" style="2" customWidth="1"/>
    <col min="4750" max="4750" width="10.5703125" style="2" customWidth="1"/>
    <col min="4751" max="4751" width="3.85546875" style="2" customWidth="1"/>
    <col min="4752" max="4754" width="14.42578125" style="2" customWidth="1"/>
    <col min="4755" max="4755" width="4.140625" style="2" customWidth="1"/>
    <col min="4756" max="4756" width="15" style="2" customWidth="1"/>
    <col min="4757" max="4758" width="9.140625" style="2" customWidth="1"/>
    <col min="4759" max="4759" width="11.5703125" style="2" customWidth="1"/>
    <col min="4760" max="4760" width="18.140625" style="2" customWidth="1"/>
    <col min="4761" max="4761" width="13.140625" style="2" customWidth="1"/>
    <col min="4762" max="4762" width="12.28515625" style="2" customWidth="1"/>
    <col min="4763" max="5000" width="9.140625" style="2"/>
    <col min="5001" max="5001" width="1.42578125" style="2" customWidth="1"/>
    <col min="5002" max="5002" width="59.5703125" style="2" customWidth="1"/>
    <col min="5003" max="5003" width="9.140625" style="2" customWidth="1"/>
    <col min="5004" max="5005" width="3.85546875" style="2" customWidth="1"/>
    <col min="5006" max="5006" width="10.5703125" style="2" customWidth="1"/>
    <col min="5007" max="5007" width="3.85546875" style="2" customWidth="1"/>
    <col min="5008" max="5010" width="14.42578125" style="2" customWidth="1"/>
    <col min="5011" max="5011" width="4.140625" style="2" customWidth="1"/>
    <col min="5012" max="5012" width="15" style="2" customWidth="1"/>
    <col min="5013" max="5014" width="9.140625" style="2" customWidth="1"/>
    <col min="5015" max="5015" width="11.5703125" style="2" customWidth="1"/>
    <col min="5016" max="5016" width="18.140625" style="2" customWidth="1"/>
    <col min="5017" max="5017" width="13.140625" style="2" customWidth="1"/>
    <col min="5018" max="5018" width="12.28515625" style="2" customWidth="1"/>
    <col min="5019" max="5256" width="9.140625" style="2"/>
    <col min="5257" max="5257" width="1.42578125" style="2" customWidth="1"/>
    <col min="5258" max="5258" width="59.5703125" style="2" customWidth="1"/>
    <col min="5259" max="5259" width="9.140625" style="2" customWidth="1"/>
    <col min="5260" max="5261" width="3.85546875" style="2" customWidth="1"/>
    <col min="5262" max="5262" width="10.5703125" style="2" customWidth="1"/>
    <col min="5263" max="5263" width="3.85546875" style="2" customWidth="1"/>
    <col min="5264" max="5266" width="14.42578125" style="2" customWidth="1"/>
    <col min="5267" max="5267" width="4.140625" style="2" customWidth="1"/>
    <col min="5268" max="5268" width="15" style="2" customWidth="1"/>
    <col min="5269" max="5270" width="9.140625" style="2" customWidth="1"/>
    <col min="5271" max="5271" width="11.5703125" style="2" customWidth="1"/>
    <col min="5272" max="5272" width="18.140625" style="2" customWidth="1"/>
    <col min="5273" max="5273" width="13.140625" style="2" customWidth="1"/>
    <col min="5274" max="5274" width="12.28515625" style="2" customWidth="1"/>
    <col min="5275" max="5512" width="9.140625" style="2"/>
    <col min="5513" max="5513" width="1.42578125" style="2" customWidth="1"/>
    <col min="5514" max="5514" width="59.5703125" style="2" customWidth="1"/>
    <col min="5515" max="5515" width="9.140625" style="2" customWidth="1"/>
    <col min="5516" max="5517" width="3.85546875" style="2" customWidth="1"/>
    <col min="5518" max="5518" width="10.5703125" style="2" customWidth="1"/>
    <col min="5519" max="5519" width="3.85546875" style="2" customWidth="1"/>
    <col min="5520" max="5522" width="14.42578125" style="2" customWidth="1"/>
    <col min="5523" max="5523" width="4.140625" style="2" customWidth="1"/>
    <col min="5524" max="5524" width="15" style="2" customWidth="1"/>
    <col min="5525" max="5526" width="9.140625" style="2" customWidth="1"/>
    <col min="5527" max="5527" width="11.5703125" style="2" customWidth="1"/>
    <col min="5528" max="5528" width="18.140625" style="2" customWidth="1"/>
    <col min="5529" max="5529" width="13.140625" style="2" customWidth="1"/>
    <col min="5530" max="5530" width="12.28515625" style="2" customWidth="1"/>
    <col min="5531" max="5768" width="9.140625" style="2"/>
    <col min="5769" max="5769" width="1.42578125" style="2" customWidth="1"/>
    <col min="5770" max="5770" width="59.5703125" style="2" customWidth="1"/>
    <col min="5771" max="5771" width="9.140625" style="2" customWidth="1"/>
    <col min="5772" max="5773" width="3.85546875" style="2" customWidth="1"/>
    <col min="5774" max="5774" width="10.5703125" style="2" customWidth="1"/>
    <col min="5775" max="5775" width="3.85546875" style="2" customWidth="1"/>
    <col min="5776" max="5778" width="14.42578125" style="2" customWidth="1"/>
    <col min="5779" max="5779" width="4.140625" style="2" customWidth="1"/>
    <col min="5780" max="5780" width="15" style="2" customWidth="1"/>
    <col min="5781" max="5782" width="9.140625" style="2" customWidth="1"/>
    <col min="5783" max="5783" width="11.5703125" style="2" customWidth="1"/>
    <col min="5784" max="5784" width="18.140625" style="2" customWidth="1"/>
    <col min="5785" max="5785" width="13.140625" style="2" customWidth="1"/>
    <col min="5786" max="5786" width="12.28515625" style="2" customWidth="1"/>
    <col min="5787" max="6024" width="9.140625" style="2"/>
    <col min="6025" max="6025" width="1.42578125" style="2" customWidth="1"/>
    <col min="6026" max="6026" width="59.5703125" style="2" customWidth="1"/>
    <col min="6027" max="6027" width="9.140625" style="2" customWidth="1"/>
    <col min="6028" max="6029" width="3.85546875" style="2" customWidth="1"/>
    <col min="6030" max="6030" width="10.5703125" style="2" customWidth="1"/>
    <col min="6031" max="6031" width="3.85546875" style="2" customWidth="1"/>
    <col min="6032" max="6034" width="14.42578125" style="2" customWidth="1"/>
    <col min="6035" max="6035" width="4.140625" style="2" customWidth="1"/>
    <col min="6036" max="6036" width="15" style="2" customWidth="1"/>
    <col min="6037" max="6038" width="9.140625" style="2" customWidth="1"/>
    <col min="6039" max="6039" width="11.5703125" style="2" customWidth="1"/>
    <col min="6040" max="6040" width="18.140625" style="2" customWidth="1"/>
    <col min="6041" max="6041" width="13.140625" style="2" customWidth="1"/>
    <col min="6042" max="6042" width="12.28515625" style="2" customWidth="1"/>
    <col min="6043" max="6280" width="9.140625" style="2"/>
    <col min="6281" max="6281" width="1.42578125" style="2" customWidth="1"/>
    <col min="6282" max="6282" width="59.5703125" style="2" customWidth="1"/>
    <col min="6283" max="6283" width="9.140625" style="2" customWidth="1"/>
    <col min="6284" max="6285" width="3.85546875" style="2" customWidth="1"/>
    <col min="6286" max="6286" width="10.5703125" style="2" customWidth="1"/>
    <col min="6287" max="6287" width="3.85546875" style="2" customWidth="1"/>
    <col min="6288" max="6290" width="14.42578125" style="2" customWidth="1"/>
    <col min="6291" max="6291" width="4.140625" style="2" customWidth="1"/>
    <col min="6292" max="6292" width="15" style="2" customWidth="1"/>
    <col min="6293" max="6294" width="9.140625" style="2" customWidth="1"/>
    <col min="6295" max="6295" width="11.5703125" style="2" customWidth="1"/>
    <col min="6296" max="6296" width="18.140625" style="2" customWidth="1"/>
    <col min="6297" max="6297" width="13.140625" style="2" customWidth="1"/>
    <col min="6298" max="6298" width="12.28515625" style="2" customWidth="1"/>
    <col min="6299" max="6536" width="9.140625" style="2"/>
    <col min="6537" max="6537" width="1.42578125" style="2" customWidth="1"/>
    <col min="6538" max="6538" width="59.5703125" style="2" customWidth="1"/>
    <col min="6539" max="6539" width="9.140625" style="2" customWidth="1"/>
    <col min="6540" max="6541" width="3.85546875" style="2" customWidth="1"/>
    <col min="6542" max="6542" width="10.5703125" style="2" customWidth="1"/>
    <col min="6543" max="6543" width="3.85546875" style="2" customWidth="1"/>
    <col min="6544" max="6546" width="14.42578125" style="2" customWidth="1"/>
    <col min="6547" max="6547" width="4.140625" style="2" customWidth="1"/>
    <col min="6548" max="6548" width="15" style="2" customWidth="1"/>
    <col min="6549" max="6550" width="9.140625" style="2" customWidth="1"/>
    <col min="6551" max="6551" width="11.5703125" style="2" customWidth="1"/>
    <col min="6552" max="6552" width="18.140625" style="2" customWidth="1"/>
    <col min="6553" max="6553" width="13.140625" style="2" customWidth="1"/>
    <col min="6554" max="6554" width="12.28515625" style="2" customWidth="1"/>
    <col min="6555" max="6792" width="9.140625" style="2"/>
    <col min="6793" max="6793" width="1.42578125" style="2" customWidth="1"/>
    <col min="6794" max="6794" width="59.5703125" style="2" customWidth="1"/>
    <col min="6795" max="6795" width="9.140625" style="2" customWidth="1"/>
    <col min="6796" max="6797" width="3.85546875" style="2" customWidth="1"/>
    <col min="6798" max="6798" width="10.5703125" style="2" customWidth="1"/>
    <col min="6799" max="6799" width="3.85546875" style="2" customWidth="1"/>
    <col min="6800" max="6802" width="14.42578125" style="2" customWidth="1"/>
    <col min="6803" max="6803" width="4.140625" style="2" customWidth="1"/>
    <col min="6804" max="6804" width="15" style="2" customWidth="1"/>
    <col min="6805" max="6806" width="9.140625" style="2" customWidth="1"/>
    <col min="6807" max="6807" width="11.5703125" style="2" customWidth="1"/>
    <col min="6808" max="6808" width="18.140625" style="2" customWidth="1"/>
    <col min="6809" max="6809" width="13.140625" style="2" customWidth="1"/>
    <col min="6810" max="6810" width="12.28515625" style="2" customWidth="1"/>
    <col min="6811" max="7048" width="9.140625" style="2"/>
    <col min="7049" max="7049" width="1.42578125" style="2" customWidth="1"/>
    <col min="7050" max="7050" width="59.5703125" style="2" customWidth="1"/>
    <col min="7051" max="7051" width="9.140625" style="2" customWidth="1"/>
    <col min="7052" max="7053" width="3.85546875" style="2" customWidth="1"/>
    <col min="7054" max="7054" width="10.5703125" style="2" customWidth="1"/>
    <col min="7055" max="7055" width="3.85546875" style="2" customWidth="1"/>
    <col min="7056" max="7058" width="14.42578125" style="2" customWidth="1"/>
    <col min="7059" max="7059" width="4.140625" style="2" customWidth="1"/>
    <col min="7060" max="7060" width="15" style="2" customWidth="1"/>
    <col min="7061" max="7062" width="9.140625" style="2" customWidth="1"/>
    <col min="7063" max="7063" width="11.5703125" style="2" customWidth="1"/>
    <col min="7064" max="7064" width="18.140625" style="2" customWidth="1"/>
    <col min="7065" max="7065" width="13.140625" style="2" customWidth="1"/>
    <col min="7066" max="7066" width="12.28515625" style="2" customWidth="1"/>
    <col min="7067" max="7304" width="9.140625" style="2"/>
    <col min="7305" max="7305" width="1.42578125" style="2" customWidth="1"/>
    <col min="7306" max="7306" width="59.5703125" style="2" customWidth="1"/>
    <col min="7307" max="7307" width="9.140625" style="2" customWidth="1"/>
    <col min="7308" max="7309" width="3.85546875" style="2" customWidth="1"/>
    <col min="7310" max="7310" width="10.5703125" style="2" customWidth="1"/>
    <col min="7311" max="7311" width="3.85546875" style="2" customWidth="1"/>
    <col min="7312" max="7314" width="14.42578125" style="2" customWidth="1"/>
    <col min="7315" max="7315" width="4.140625" style="2" customWidth="1"/>
    <col min="7316" max="7316" width="15" style="2" customWidth="1"/>
    <col min="7317" max="7318" width="9.140625" style="2" customWidth="1"/>
    <col min="7319" max="7319" width="11.5703125" style="2" customWidth="1"/>
    <col min="7320" max="7320" width="18.140625" style="2" customWidth="1"/>
    <col min="7321" max="7321" width="13.140625" style="2" customWidth="1"/>
    <col min="7322" max="7322" width="12.28515625" style="2" customWidth="1"/>
    <col min="7323" max="7560" width="9.140625" style="2"/>
    <col min="7561" max="7561" width="1.42578125" style="2" customWidth="1"/>
    <col min="7562" max="7562" width="59.5703125" style="2" customWidth="1"/>
    <col min="7563" max="7563" width="9.140625" style="2" customWidth="1"/>
    <col min="7564" max="7565" width="3.85546875" style="2" customWidth="1"/>
    <col min="7566" max="7566" width="10.5703125" style="2" customWidth="1"/>
    <col min="7567" max="7567" width="3.85546875" style="2" customWidth="1"/>
    <col min="7568" max="7570" width="14.42578125" style="2" customWidth="1"/>
    <col min="7571" max="7571" width="4.140625" style="2" customWidth="1"/>
    <col min="7572" max="7572" width="15" style="2" customWidth="1"/>
    <col min="7573" max="7574" width="9.140625" style="2" customWidth="1"/>
    <col min="7575" max="7575" width="11.5703125" style="2" customWidth="1"/>
    <col min="7576" max="7576" width="18.140625" style="2" customWidth="1"/>
    <col min="7577" max="7577" width="13.140625" style="2" customWidth="1"/>
    <col min="7578" max="7578" width="12.28515625" style="2" customWidth="1"/>
    <col min="7579" max="7816" width="9.140625" style="2"/>
    <col min="7817" max="7817" width="1.42578125" style="2" customWidth="1"/>
    <col min="7818" max="7818" width="59.5703125" style="2" customWidth="1"/>
    <col min="7819" max="7819" width="9.140625" style="2" customWidth="1"/>
    <col min="7820" max="7821" width="3.85546875" style="2" customWidth="1"/>
    <col min="7822" max="7822" width="10.5703125" style="2" customWidth="1"/>
    <col min="7823" max="7823" width="3.85546875" style="2" customWidth="1"/>
    <col min="7824" max="7826" width="14.42578125" style="2" customWidth="1"/>
    <col min="7827" max="7827" width="4.140625" style="2" customWidth="1"/>
    <col min="7828" max="7828" width="15" style="2" customWidth="1"/>
    <col min="7829" max="7830" width="9.140625" style="2" customWidth="1"/>
    <col min="7831" max="7831" width="11.5703125" style="2" customWidth="1"/>
    <col min="7832" max="7832" width="18.140625" style="2" customWidth="1"/>
    <col min="7833" max="7833" width="13.140625" style="2" customWidth="1"/>
    <col min="7834" max="7834" width="12.28515625" style="2" customWidth="1"/>
    <col min="7835" max="8072" width="9.140625" style="2"/>
    <col min="8073" max="8073" width="1.42578125" style="2" customWidth="1"/>
    <col min="8074" max="8074" width="59.5703125" style="2" customWidth="1"/>
    <col min="8075" max="8075" width="9.140625" style="2" customWidth="1"/>
    <col min="8076" max="8077" width="3.85546875" style="2" customWidth="1"/>
    <col min="8078" max="8078" width="10.5703125" style="2" customWidth="1"/>
    <col min="8079" max="8079" width="3.85546875" style="2" customWidth="1"/>
    <col min="8080" max="8082" width="14.42578125" style="2" customWidth="1"/>
    <col min="8083" max="8083" width="4.140625" style="2" customWidth="1"/>
    <col min="8084" max="8084" width="15" style="2" customWidth="1"/>
    <col min="8085" max="8086" width="9.140625" style="2" customWidth="1"/>
    <col min="8087" max="8087" width="11.5703125" style="2" customWidth="1"/>
    <col min="8088" max="8088" width="18.140625" style="2" customWidth="1"/>
    <col min="8089" max="8089" width="13.140625" style="2" customWidth="1"/>
    <col min="8090" max="8090" width="12.28515625" style="2" customWidth="1"/>
    <col min="8091" max="8328" width="9.140625" style="2"/>
    <col min="8329" max="8329" width="1.42578125" style="2" customWidth="1"/>
    <col min="8330" max="8330" width="59.5703125" style="2" customWidth="1"/>
    <col min="8331" max="8331" width="9.140625" style="2" customWidth="1"/>
    <col min="8332" max="8333" width="3.85546875" style="2" customWidth="1"/>
    <col min="8334" max="8334" width="10.5703125" style="2" customWidth="1"/>
    <col min="8335" max="8335" width="3.85546875" style="2" customWidth="1"/>
    <col min="8336" max="8338" width="14.42578125" style="2" customWidth="1"/>
    <col min="8339" max="8339" width="4.140625" style="2" customWidth="1"/>
    <col min="8340" max="8340" width="15" style="2" customWidth="1"/>
    <col min="8341" max="8342" width="9.140625" style="2" customWidth="1"/>
    <col min="8343" max="8343" width="11.5703125" style="2" customWidth="1"/>
    <col min="8344" max="8344" width="18.140625" style="2" customWidth="1"/>
    <col min="8345" max="8345" width="13.140625" style="2" customWidth="1"/>
    <col min="8346" max="8346" width="12.28515625" style="2" customWidth="1"/>
    <col min="8347" max="8584" width="9.140625" style="2"/>
    <col min="8585" max="8585" width="1.42578125" style="2" customWidth="1"/>
    <col min="8586" max="8586" width="59.5703125" style="2" customWidth="1"/>
    <col min="8587" max="8587" width="9.140625" style="2" customWidth="1"/>
    <col min="8588" max="8589" width="3.85546875" style="2" customWidth="1"/>
    <col min="8590" max="8590" width="10.5703125" style="2" customWidth="1"/>
    <col min="8591" max="8591" width="3.85546875" style="2" customWidth="1"/>
    <col min="8592" max="8594" width="14.42578125" style="2" customWidth="1"/>
    <col min="8595" max="8595" width="4.140625" style="2" customWidth="1"/>
    <col min="8596" max="8596" width="15" style="2" customWidth="1"/>
    <col min="8597" max="8598" width="9.140625" style="2" customWidth="1"/>
    <col min="8599" max="8599" width="11.5703125" style="2" customWidth="1"/>
    <col min="8600" max="8600" width="18.140625" style="2" customWidth="1"/>
    <col min="8601" max="8601" width="13.140625" style="2" customWidth="1"/>
    <col min="8602" max="8602" width="12.28515625" style="2" customWidth="1"/>
    <col min="8603" max="8840" width="9.140625" style="2"/>
    <col min="8841" max="8841" width="1.42578125" style="2" customWidth="1"/>
    <col min="8842" max="8842" width="59.5703125" style="2" customWidth="1"/>
    <col min="8843" max="8843" width="9.140625" style="2" customWidth="1"/>
    <col min="8844" max="8845" width="3.85546875" style="2" customWidth="1"/>
    <col min="8846" max="8846" width="10.5703125" style="2" customWidth="1"/>
    <col min="8847" max="8847" width="3.85546875" style="2" customWidth="1"/>
    <col min="8848" max="8850" width="14.42578125" style="2" customWidth="1"/>
    <col min="8851" max="8851" width="4.140625" style="2" customWidth="1"/>
    <col min="8852" max="8852" width="15" style="2" customWidth="1"/>
    <col min="8853" max="8854" width="9.140625" style="2" customWidth="1"/>
    <col min="8855" max="8855" width="11.5703125" style="2" customWidth="1"/>
    <col min="8856" max="8856" width="18.140625" style="2" customWidth="1"/>
    <col min="8857" max="8857" width="13.140625" style="2" customWidth="1"/>
    <col min="8858" max="8858" width="12.28515625" style="2" customWidth="1"/>
    <col min="8859" max="9096" width="9.140625" style="2"/>
    <col min="9097" max="9097" width="1.42578125" style="2" customWidth="1"/>
    <col min="9098" max="9098" width="59.5703125" style="2" customWidth="1"/>
    <col min="9099" max="9099" width="9.140625" style="2" customWidth="1"/>
    <col min="9100" max="9101" width="3.85546875" style="2" customWidth="1"/>
    <col min="9102" max="9102" width="10.5703125" style="2" customWidth="1"/>
    <col min="9103" max="9103" width="3.85546875" style="2" customWidth="1"/>
    <col min="9104" max="9106" width="14.42578125" style="2" customWidth="1"/>
    <col min="9107" max="9107" width="4.140625" style="2" customWidth="1"/>
    <col min="9108" max="9108" width="15" style="2" customWidth="1"/>
    <col min="9109" max="9110" width="9.140625" style="2" customWidth="1"/>
    <col min="9111" max="9111" width="11.5703125" style="2" customWidth="1"/>
    <col min="9112" max="9112" width="18.140625" style="2" customWidth="1"/>
    <col min="9113" max="9113" width="13.140625" style="2" customWidth="1"/>
    <col min="9114" max="9114" width="12.28515625" style="2" customWidth="1"/>
    <col min="9115" max="9352" width="9.140625" style="2"/>
    <col min="9353" max="9353" width="1.42578125" style="2" customWidth="1"/>
    <col min="9354" max="9354" width="59.5703125" style="2" customWidth="1"/>
    <col min="9355" max="9355" width="9.140625" style="2" customWidth="1"/>
    <col min="9356" max="9357" width="3.85546875" style="2" customWidth="1"/>
    <col min="9358" max="9358" width="10.5703125" style="2" customWidth="1"/>
    <col min="9359" max="9359" width="3.85546875" style="2" customWidth="1"/>
    <col min="9360" max="9362" width="14.42578125" style="2" customWidth="1"/>
    <col min="9363" max="9363" width="4.140625" style="2" customWidth="1"/>
    <col min="9364" max="9364" width="15" style="2" customWidth="1"/>
    <col min="9365" max="9366" width="9.140625" style="2" customWidth="1"/>
    <col min="9367" max="9367" width="11.5703125" style="2" customWidth="1"/>
    <col min="9368" max="9368" width="18.140625" style="2" customWidth="1"/>
    <col min="9369" max="9369" width="13.140625" style="2" customWidth="1"/>
    <col min="9370" max="9370" width="12.28515625" style="2" customWidth="1"/>
    <col min="9371" max="9608" width="9.140625" style="2"/>
    <col min="9609" max="9609" width="1.42578125" style="2" customWidth="1"/>
    <col min="9610" max="9610" width="59.5703125" style="2" customWidth="1"/>
    <col min="9611" max="9611" width="9.140625" style="2" customWidth="1"/>
    <col min="9612" max="9613" width="3.85546875" style="2" customWidth="1"/>
    <col min="9614" max="9614" width="10.5703125" style="2" customWidth="1"/>
    <col min="9615" max="9615" width="3.85546875" style="2" customWidth="1"/>
    <col min="9616" max="9618" width="14.42578125" style="2" customWidth="1"/>
    <col min="9619" max="9619" width="4.140625" style="2" customWidth="1"/>
    <col min="9620" max="9620" width="15" style="2" customWidth="1"/>
    <col min="9621" max="9622" width="9.140625" style="2" customWidth="1"/>
    <col min="9623" max="9623" width="11.5703125" style="2" customWidth="1"/>
    <col min="9624" max="9624" width="18.140625" style="2" customWidth="1"/>
    <col min="9625" max="9625" width="13.140625" style="2" customWidth="1"/>
    <col min="9626" max="9626" width="12.28515625" style="2" customWidth="1"/>
    <col min="9627" max="9864" width="9.140625" style="2"/>
    <col min="9865" max="9865" width="1.42578125" style="2" customWidth="1"/>
    <col min="9866" max="9866" width="59.5703125" style="2" customWidth="1"/>
    <col min="9867" max="9867" width="9.140625" style="2" customWidth="1"/>
    <col min="9868" max="9869" width="3.85546875" style="2" customWidth="1"/>
    <col min="9870" max="9870" width="10.5703125" style="2" customWidth="1"/>
    <col min="9871" max="9871" width="3.85546875" style="2" customWidth="1"/>
    <col min="9872" max="9874" width="14.42578125" style="2" customWidth="1"/>
    <col min="9875" max="9875" width="4.140625" style="2" customWidth="1"/>
    <col min="9876" max="9876" width="15" style="2" customWidth="1"/>
    <col min="9877" max="9878" width="9.140625" style="2" customWidth="1"/>
    <col min="9879" max="9879" width="11.5703125" style="2" customWidth="1"/>
    <col min="9880" max="9880" width="18.140625" style="2" customWidth="1"/>
    <col min="9881" max="9881" width="13.140625" style="2" customWidth="1"/>
    <col min="9882" max="9882" width="12.28515625" style="2" customWidth="1"/>
    <col min="9883" max="10120" width="9.140625" style="2"/>
    <col min="10121" max="10121" width="1.42578125" style="2" customWidth="1"/>
    <col min="10122" max="10122" width="59.5703125" style="2" customWidth="1"/>
    <col min="10123" max="10123" width="9.140625" style="2" customWidth="1"/>
    <col min="10124" max="10125" width="3.85546875" style="2" customWidth="1"/>
    <col min="10126" max="10126" width="10.5703125" style="2" customWidth="1"/>
    <col min="10127" max="10127" width="3.85546875" style="2" customWidth="1"/>
    <col min="10128" max="10130" width="14.42578125" style="2" customWidth="1"/>
    <col min="10131" max="10131" width="4.140625" style="2" customWidth="1"/>
    <col min="10132" max="10132" width="15" style="2" customWidth="1"/>
    <col min="10133" max="10134" width="9.140625" style="2" customWidth="1"/>
    <col min="10135" max="10135" width="11.5703125" style="2" customWidth="1"/>
    <col min="10136" max="10136" width="18.140625" style="2" customWidth="1"/>
    <col min="10137" max="10137" width="13.140625" style="2" customWidth="1"/>
    <col min="10138" max="10138" width="12.28515625" style="2" customWidth="1"/>
    <col min="10139" max="10376" width="9.140625" style="2"/>
    <col min="10377" max="10377" width="1.42578125" style="2" customWidth="1"/>
    <col min="10378" max="10378" width="59.5703125" style="2" customWidth="1"/>
    <col min="10379" max="10379" width="9.140625" style="2" customWidth="1"/>
    <col min="10380" max="10381" width="3.85546875" style="2" customWidth="1"/>
    <col min="10382" max="10382" width="10.5703125" style="2" customWidth="1"/>
    <col min="10383" max="10383" width="3.85546875" style="2" customWidth="1"/>
    <col min="10384" max="10386" width="14.42578125" style="2" customWidth="1"/>
    <col min="10387" max="10387" width="4.140625" style="2" customWidth="1"/>
    <col min="10388" max="10388" width="15" style="2" customWidth="1"/>
    <col min="10389" max="10390" width="9.140625" style="2" customWidth="1"/>
    <col min="10391" max="10391" width="11.5703125" style="2" customWidth="1"/>
    <col min="10392" max="10392" width="18.140625" style="2" customWidth="1"/>
    <col min="10393" max="10393" width="13.140625" style="2" customWidth="1"/>
    <col min="10394" max="10394" width="12.28515625" style="2" customWidth="1"/>
    <col min="10395" max="10632" width="9.140625" style="2"/>
    <col min="10633" max="10633" width="1.42578125" style="2" customWidth="1"/>
    <col min="10634" max="10634" width="59.5703125" style="2" customWidth="1"/>
    <col min="10635" max="10635" width="9.140625" style="2" customWidth="1"/>
    <col min="10636" max="10637" width="3.85546875" style="2" customWidth="1"/>
    <col min="10638" max="10638" width="10.5703125" style="2" customWidth="1"/>
    <col min="10639" max="10639" width="3.85546875" style="2" customWidth="1"/>
    <col min="10640" max="10642" width="14.42578125" style="2" customWidth="1"/>
    <col min="10643" max="10643" width="4.140625" style="2" customWidth="1"/>
    <col min="10644" max="10644" width="15" style="2" customWidth="1"/>
    <col min="10645" max="10646" width="9.140625" style="2" customWidth="1"/>
    <col min="10647" max="10647" width="11.5703125" style="2" customWidth="1"/>
    <col min="10648" max="10648" width="18.140625" style="2" customWidth="1"/>
    <col min="10649" max="10649" width="13.140625" style="2" customWidth="1"/>
    <col min="10650" max="10650" width="12.28515625" style="2" customWidth="1"/>
    <col min="10651" max="10888" width="9.140625" style="2"/>
    <col min="10889" max="10889" width="1.42578125" style="2" customWidth="1"/>
    <col min="10890" max="10890" width="59.5703125" style="2" customWidth="1"/>
    <col min="10891" max="10891" width="9.140625" style="2" customWidth="1"/>
    <col min="10892" max="10893" width="3.85546875" style="2" customWidth="1"/>
    <col min="10894" max="10894" width="10.5703125" style="2" customWidth="1"/>
    <col min="10895" max="10895" width="3.85546875" style="2" customWidth="1"/>
    <col min="10896" max="10898" width="14.42578125" style="2" customWidth="1"/>
    <col min="10899" max="10899" width="4.140625" style="2" customWidth="1"/>
    <col min="10900" max="10900" width="15" style="2" customWidth="1"/>
    <col min="10901" max="10902" width="9.140625" style="2" customWidth="1"/>
    <col min="10903" max="10903" width="11.5703125" style="2" customWidth="1"/>
    <col min="10904" max="10904" width="18.140625" style="2" customWidth="1"/>
    <col min="10905" max="10905" width="13.140625" style="2" customWidth="1"/>
    <col min="10906" max="10906" width="12.28515625" style="2" customWidth="1"/>
    <col min="10907" max="11144" width="9.140625" style="2"/>
    <col min="11145" max="11145" width="1.42578125" style="2" customWidth="1"/>
    <col min="11146" max="11146" width="59.5703125" style="2" customWidth="1"/>
    <col min="11147" max="11147" width="9.140625" style="2" customWidth="1"/>
    <col min="11148" max="11149" width="3.85546875" style="2" customWidth="1"/>
    <col min="11150" max="11150" width="10.5703125" style="2" customWidth="1"/>
    <col min="11151" max="11151" width="3.85546875" style="2" customWidth="1"/>
    <col min="11152" max="11154" width="14.42578125" style="2" customWidth="1"/>
    <col min="11155" max="11155" width="4.140625" style="2" customWidth="1"/>
    <col min="11156" max="11156" width="15" style="2" customWidth="1"/>
    <col min="11157" max="11158" width="9.140625" style="2" customWidth="1"/>
    <col min="11159" max="11159" width="11.5703125" style="2" customWidth="1"/>
    <col min="11160" max="11160" width="18.140625" style="2" customWidth="1"/>
    <col min="11161" max="11161" width="13.140625" style="2" customWidth="1"/>
    <col min="11162" max="11162" width="12.28515625" style="2" customWidth="1"/>
    <col min="11163" max="11400" width="9.140625" style="2"/>
    <col min="11401" max="11401" width="1.42578125" style="2" customWidth="1"/>
    <col min="11402" max="11402" width="59.5703125" style="2" customWidth="1"/>
    <col min="11403" max="11403" width="9.140625" style="2" customWidth="1"/>
    <col min="11404" max="11405" width="3.85546875" style="2" customWidth="1"/>
    <col min="11406" max="11406" width="10.5703125" style="2" customWidth="1"/>
    <col min="11407" max="11407" width="3.85546875" style="2" customWidth="1"/>
    <col min="11408" max="11410" width="14.42578125" style="2" customWidth="1"/>
    <col min="11411" max="11411" width="4.140625" style="2" customWidth="1"/>
    <col min="11412" max="11412" width="15" style="2" customWidth="1"/>
    <col min="11413" max="11414" width="9.140625" style="2" customWidth="1"/>
    <col min="11415" max="11415" width="11.5703125" style="2" customWidth="1"/>
    <col min="11416" max="11416" width="18.140625" style="2" customWidth="1"/>
    <col min="11417" max="11417" width="13.140625" style="2" customWidth="1"/>
    <col min="11418" max="11418" width="12.28515625" style="2" customWidth="1"/>
    <col min="11419" max="11656" width="9.140625" style="2"/>
    <col min="11657" max="11657" width="1.42578125" style="2" customWidth="1"/>
    <col min="11658" max="11658" width="59.5703125" style="2" customWidth="1"/>
    <col min="11659" max="11659" width="9.140625" style="2" customWidth="1"/>
    <col min="11660" max="11661" width="3.85546875" style="2" customWidth="1"/>
    <col min="11662" max="11662" width="10.5703125" style="2" customWidth="1"/>
    <col min="11663" max="11663" width="3.85546875" style="2" customWidth="1"/>
    <col min="11664" max="11666" width="14.42578125" style="2" customWidth="1"/>
    <col min="11667" max="11667" width="4.140625" style="2" customWidth="1"/>
    <col min="11668" max="11668" width="15" style="2" customWidth="1"/>
    <col min="11669" max="11670" width="9.140625" style="2" customWidth="1"/>
    <col min="11671" max="11671" width="11.5703125" style="2" customWidth="1"/>
    <col min="11672" max="11672" width="18.140625" style="2" customWidth="1"/>
    <col min="11673" max="11673" width="13.140625" style="2" customWidth="1"/>
    <col min="11674" max="11674" width="12.28515625" style="2" customWidth="1"/>
    <col min="11675" max="11912" width="9.140625" style="2"/>
    <col min="11913" max="11913" width="1.42578125" style="2" customWidth="1"/>
    <col min="11914" max="11914" width="59.5703125" style="2" customWidth="1"/>
    <col min="11915" max="11915" width="9.140625" style="2" customWidth="1"/>
    <col min="11916" max="11917" width="3.85546875" style="2" customWidth="1"/>
    <col min="11918" max="11918" width="10.5703125" style="2" customWidth="1"/>
    <col min="11919" max="11919" width="3.85546875" style="2" customWidth="1"/>
    <col min="11920" max="11922" width="14.42578125" style="2" customWidth="1"/>
    <col min="11923" max="11923" width="4.140625" style="2" customWidth="1"/>
    <col min="11924" max="11924" width="15" style="2" customWidth="1"/>
    <col min="11925" max="11926" width="9.140625" style="2" customWidth="1"/>
    <col min="11927" max="11927" width="11.5703125" style="2" customWidth="1"/>
    <col min="11928" max="11928" width="18.140625" style="2" customWidth="1"/>
    <col min="11929" max="11929" width="13.140625" style="2" customWidth="1"/>
    <col min="11930" max="11930" width="12.28515625" style="2" customWidth="1"/>
    <col min="11931" max="12168" width="9.140625" style="2"/>
    <col min="12169" max="12169" width="1.42578125" style="2" customWidth="1"/>
    <col min="12170" max="12170" width="59.5703125" style="2" customWidth="1"/>
    <col min="12171" max="12171" width="9.140625" style="2" customWidth="1"/>
    <col min="12172" max="12173" width="3.85546875" style="2" customWidth="1"/>
    <col min="12174" max="12174" width="10.5703125" style="2" customWidth="1"/>
    <col min="12175" max="12175" width="3.85546875" style="2" customWidth="1"/>
    <col min="12176" max="12178" width="14.42578125" style="2" customWidth="1"/>
    <col min="12179" max="12179" width="4.140625" style="2" customWidth="1"/>
    <col min="12180" max="12180" width="15" style="2" customWidth="1"/>
    <col min="12181" max="12182" width="9.140625" style="2" customWidth="1"/>
    <col min="12183" max="12183" width="11.5703125" style="2" customWidth="1"/>
    <col min="12184" max="12184" width="18.140625" style="2" customWidth="1"/>
    <col min="12185" max="12185" width="13.140625" style="2" customWidth="1"/>
    <col min="12186" max="12186" width="12.28515625" style="2" customWidth="1"/>
    <col min="12187" max="12424" width="9.140625" style="2"/>
    <col min="12425" max="12425" width="1.42578125" style="2" customWidth="1"/>
    <col min="12426" max="12426" width="59.5703125" style="2" customWidth="1"/>
    <col min="12427" max="12427" width="9.140625" style="2" customWidth="1"/>
    <col min="12428" max="12429" width="3.85546875" style="2" customWidth="1"/>
    <col min="12430" max="12430" width="10.5703125" style="2" customWidth="1"/>
    <col min="12431" max="12431" width="3.85546875" style="2" customWidth="1"/>
    <col min="12432" max="12434" width="14.42578125" style="2" customWidth="1"/>
    <col min="12435" max="12435" width="4.140625" style="2" customWidth="1"/>
    <col min="12436" max="12436" width="15" style="2" customWidth="1"/>
    <col min="12437" max="12438" width="9.140625" style="2" customWidth="1"/>
    <col min="12439" max="12439" width="11.5703125" style="2" customWidth="1"/>
    <col min="12440" max="12440" width="18.140625" style="2" customWidth="1"/>
    <col min="12441" max="12441" width="13.140625" style="2" customWidth="1"/>
    <col min="12442" max="12442" width="12.28515625" style="2" customWidth="1"/>
    <col min="12443" max="12680" width="9.140625" style="2"/>
    <col min="12681" max="12681" width="1.42578125" style="2" customWidth="1"/>
    <col min="12682" max="12682" width="59.5703125" style="2" customWidth="1"/>
    <col min="12683" max="12683" width="9.140625" style="2" customWidth="1"/>
    <col min="12684" max="12685" width="3.85546875" style="2" customWidth="1"/>
    <col min="12686" max="12686" width="10.5703125" style="2" customWidth="1"/>
    <col min="12687" max="12687" width="3.85546875" style="2" customWidth="1"/>
    <col min="12688" max="12690" width="14.42578125" style="2" customWidth="1"/>
    <col min="12691" max="12691" width="4.140625" style="2" customWidth="1"/>
    <col min="12692" max="12692" width="15" style="2" customWidth="1"/>
    <col min="12693" max="12694" width="9.140625" style="2" customWidth="1"/>
    <col min="12695" max="12695" width="11.5703125" style="2" customWidth="1"/>
    <col min="12696" max="12696" width="18.140625" style="2" customWidth="1"/>
    <col min="12697" max="12697" width="13.140625" style="2" customWidth="1"/>
    <col min="12698" max="12698" width="12.28515625" style="2" customWidth="1"/>
    <col min="12699" max="12936" width="9.140625" style="2"/>
    <col min="12937" max="12937" width="1.42578125" style="2" customWidth="1"/>
    <col min="12938" max="12938" width="59.5703125" style="2" customWidth="1"/>
    <col min="12939" max="12939" width="9.140625" style="2" customWidth="1"/>
    <col min="12940" max="12941" width="3.85546875" style="2" customWidth="1"/>
    <col min="12942" max="12942" width="10.5703125" style="2" customWidth="1"/>
    <col min="12943" max="12943" width="3.85546875" style="2" customWidth="1"/>
    <col min="12944" max="12946" width="14.42578125" style="2" customWidth="1"/>
    <col min="12947" max="12947" width="4.140625" style="2" customWidth="1"/>
    <col min="12948" max="12948" width="15" style="2" customWidth="1"/>
    <col min="12949" max="12950" width="9.140625" style="2" customWidth="1"/>
    <col min="12951" max="12951" width="11.5703125" style="2" customWidth="1"/>
    <col min="12952" max="12952" width="18.140625" style="2" customWidth="1"/>
    <col min="12953" max="12953" width="13.140625" style="2" customWidth="1"/>
    <col min="12954" max="12954" width="12.28515625" style="2" customWidth="1"/>
    <col min="12955" max="13192" width="9.140625" style="2"/>
    <col min="13193" max="13193" width="1.42578125" style="2" customWidth="1"/>
    <col min="13194" max="13194" width="59.5703125" style="2" customWidth="1"/>
    <col min="13195" max="13195" width="9.140625" style="2" customWidth="1"/>
    <col min="13196" max="13197" width="3.85546875" style="2" customWidth="1"/>
    <col min="13198" max="13198" width="10.5703125" style="2" customWidth="1"/>
    <col min="13199" max="13199" width="3.85546875" style="2" customWidth="1"/>
    <col min="13200" max="13202" width="14.42578125" style="2" customWidth="1"/>
    <col min="13203" max="13203" width="4.140625" style="2" customWidth="1"/>
    <col min="13204" max="13204" width="15" style="2" customWidth="1"/>
    <col min="13205" max="13206" width="9.140625" style="2" customWidth="1"/>
    <col min="13207" max="13207" width="11.5703125" style="2" customWidth="1"/>
    <col min="13208" max="13208" width="18.140625" style="2" customWidth="1"/>
    <col min="13209" max="13209" width="13.140625" style="2" customWidth="1"/>
    <col min="13210" max="13210" width="12.28515625" style="2" customWidth="1"/>
    <col min="13211" max="13448" width="9.140625" style="2"/>
    <col min="13449" max="13449" width="1.42578125" style="2" customWidth="1"/>
    <col min="13450" max="13450" width="59.5703125" style="2" customWidth="1"/>
    <col min="13451" max="13451" width="9.140625" style="2" customWidth="1"/>
    <col min="13452" max="13453" width="3.85546875" style="2" customWidth="1"/>
    <col min="13454" max="13454" width="10.5703125" style="2" customWidth="1"/>
    <col min="13455" max="13455" width="3.85546875" style="2" customWidth="1"/>
    <col min="13456" max="13458" width="14.42578125" style="2" customWidth="1"/>
    <col min="13459" max="13459" width="4.140625" style="2" customWidth="1"/>
    <col min="13460" max="13460" width="15" style="2" customWidth="1"/>
    <col min="13461" max="13462" width="9.140625" style="2" customWidth="1"/>
    <col min="13463" max="13463" width="11.5703125" style="2" customWidth="1"/>
    <col min="13464" max="13464" width="18.140625" style="2" customWidth="1"/>
    <col min="13465" max="13465" width="13.140625" style="2" customWidth="1"/>
    <col min="13466" max="13466" width="12.28515625" style="2" customWidth="1"/>
    <col min="13467" max="13704" width="9.140625" style="2"/>
    <col min="13705" max="13705" width="1.42578125" style="2" customWidth="1"/>
    <col min="13706" max="13706" width="59.5703125" style="2" customWidth="1"/>
    <col min="13707" max="13707" width="9.140625" style="2" customWidth="1"/>
    <col min="13708" max="13709" width="3.85546875" style="2" customWidth="1"/>
    <col min="13710" max="13710" width="10.5703125" style="2" customWidth="1"/>
    <col min="13711" max="13711" width="3.85546875" style="2" customWidth="1"/>
    <col min="13712" max="13714" width="14.42578125" style="2" customWidth="1"/>
    <col min="13715" max="13715" width="4.140625" style="2" customWidth="1"/>
    <col min="13716" max="13716" width="15" style="2" customWidth="1"/>
    <col min="13717" max="13718" width="9.140625" style="2" customWidth="1"/>
    <col min="13719" max="13719" width="11.5703125" style="2" customWidth="1"/>
    <col min="13720" max="13720" width="18.140625" style="2" customWidth="1"/>
    <col min="13721" max="13721" width="13.140625" style="2" customWidth="1"/>
    <col min="13722" max="13722" width="12.28515625" style="2" customWidth="1"/>
    <col min="13723" max="13960" width="9.140625" style="2"/>
    <col min="13961" max="13961" width="1.42578125" style="2" customWidth="1"/>
    <col min="13962" max="13962" width="59.5703125" style="2" customWidth="1"/>
    <col min="13963" max="13963" width="9.140625" style="2" customWidth="1"/>
    <col min="13964" max="13965" width="3.85546875" style="2" customWidth="1"/>
    <col min="13966" max="13966" width="10.5703125" style="2" customWidth="1"/>
    <col min="13967" max="13967" width="3.85546875" style="2" customWidth="1"/>
    <col min="13968" max="13970" width="14.42578125" style="2" customWidth="1"/>
    <col min="13971" max="13971" width="4.140625" style="2" customWidth="1"/>
    <col min="13972" max="13972" width="15" style="2" customWidth="1"/>
    <col min="13973" max="13974" width="9.140625" style="2" customWidth="1"/>
    <col min="13975" max="13975" width="11.5703125" style="2" customWidth="1"/>
    <col min="13976" max="13976" width="18.140625" style="2" customWidth="1"/>
    <col min="13977" max="13977" width="13.140625" style="2" customWidth="1"/>
    <col min="13978" max="13978" width="12.28515625" style="2" customWidth="1"/>
    <col min="13979" max="14216" width="9.140625" style="2"/>
    <col min="14217" max="14217" width="1.42578125" style="2" customWidth="1"/>
    <col min="14218" max="14218" width="59.5703125" style="2" customWidth="1"/>
    <col min="14219" max="14219" width="9.140625" style="2" customWidth="1"/>
    <col min="14220" max="14221" width="3.85546875" style="2" customWidth="1"/>
    <col min="14222" max="14222" width="10.5703125" style="2" customWidth="1"/>
    <col min="14223" max="14223" width="3.85546875" style="2" customWidth="1"/>
    <col min="14224" max="14226" width="14.42578125" style="2" customWidth="1"/>
    <col min="14227" max="14227" width="4.140625" style="2" customWidth="1"/>
    <col min="14228" max="14228" width="15" style="2" customWidth="1"/>
    <col min="14229" max="14230" width="9.140625" style="2" customWidth="1"/>
    <col min="14231" max="14231" width="11.5703125" style="2" customWidth="1"/>
    <col min="14232" max="14232" width="18.140625" style="2" customWidth="1"/>
    <col min="14233" max="14233" width="13.140625" style="2" customWidth="1"/>
    <col min="14234" max="14234" width="12.28515625" style="2" customWidth="1"/>
    <col min="14235" max="14472" width="9.140625" style="2"/>
    <col min="14473" max="14473" width="1.42578125" style="2" customWidth="1"/>
    <col min="14474" max="14474" width="59.5703125" style="2" customWidth="1"/>
    <col min="14475" max="14475" width="9.140625" style="2" customWidth="1"/>
    <col min="14476" max="14477" width="3.85546875" style="2" customWidth="1"/>
    <col min="14478" max="14478" width="10.5703125" style="2" customWidth="1"/>
    <col min="14479" max="14479" width="3.85546875" style="2" customWidth="1"/>
    <col min="14480" max="14482" width="14.42578125" style="2" customWidth="1"/>
    <col min="14483" max="14483" width="4.140625" style="2" customWidth="1"/>
    <col min="14484" max="14484" width="15" style="2" customWidth="1"/>
    <col min="14485" max="14486" width="9.140625" style="2" customWidth="1"/>
    <col min="14487" max="14487" width="11.5703125" style="2" customWidth="1"/>
    <col min="14488" max="14488" width="18.140625" style="2" customWidth="1"/>
    <col min="14489" max="14489" width="13.140625" style="2" customWidth="1"/>
    <col min="14490" max="14490" width="12.28515625" style="2" customWidth="1"/>
    <col min="14491" max="14728" width="9.140625" style="2"/>
    <col min="14729" max="14729" width="1.42578125" style="2" customWidth="1"/>
    <col min="14730" max="14730" width="59.5703125" style="2" customWidth="1"/>
    <col min="14731" max="14731" width="9.140625" style="2" customWidth="1"/>
    <col min="14732" max="14733" width="3.85546875" style="2" customWidth="1"/>
    <col min="14734" max="14734" width="10.5703125" style="2" customWidth="1"/>
    <col min="14735" max="14735" width="3.85546875" style="2" customWidth="1"/>
    <col min="14736" max="14738" width="14.42578125" style="2" customWidth="1"/>
    <col min="14739" max="14739" width="4.140625" style="2" customWidth="1"/>
    <col min="14740" max="14740" width="15" style="2" customWidth="1"/>
    <col min="14741" max="14742" width="9.140625" style="2" customWidth="1"/>
    <col min="14743" max="14743" width="11.5703125" style="2" customWidth="1"/>
    <col min="14744" max="14744" width="18.140625" style="2" customWidth="1"/>
    <col min="14745" max="14745" width="13.140625" style="2" customWidth="1"/>
    <col min="14746" max="14746" width="12.28515625" style="2" customWidth="1"/>
    <col min="14747" max="14984" width="9.140625" style="2"/>
    <col min="14985" max="14985" width="1.42578125" style="2" customWidth="1"/>
    <col min="14986" max="14986" width="59.5703125" style="2" customWidth="1"/>
    <col min="14987" max="14987" width="9.140625" style="2" customWidth="1"/>
    <col min="14988" max="14989" width="3.85546875" style="2" customWidth="1"/>
    <col min="14990" max="14990" width="10.5703125" style="2" customWidth="1"/>
    <col min="14991" max="14991" width="3.85546875" style="2" customWidth="1"/>
    <col min="14992" max="14994" width="14.42578125" style="2" customWidth="1"/>
    <col min="14995" max="14995" width="4.140625" style="2" customWidth="1"/>
    <col min="14996" max="14996" width="15" style="2" customWidth="1"/>
    <col min="14997" max="14998" width="9.140625" style="2" customWidth="1"/>
    <col min="14999" max="14999" width="11.5703125" style="2" customWidth="1"/>
    <col min="15000" max="15000" width="18.140625" style="2" customWidth="1"/>
    <col min="15001" max="15001" width="13.140625" style="2" customWidth="1"/>
    <col min="15002" max="15002" width="12.28515625" style="2" customWidth="1"/>
    <col min="15003" max="15240" width="9.140625" style="2"/>
    <col min="15241" max="15241" width="1.42578125" style="2" customWidth="1"/>
    <col min="15242" max="15242" width="59.5703125" style="2" customWidth="1"/>
    <col min="15243" max="15243" width="9.140625" style="2" customWidth="1"/>
    <col min="15244" max="15245" width="3.85546875" style="2" customWidth="1"/>
    <col min="15246" max="15246" width="10.5703125" style="2" customWidth="1"/>
    <col min="15247" max="15247" width="3.85546875" style="2" customWidth="1"/>
    <col min="15248" max="15250" width="14.42578125" style="2" customWidth="1"/>
    <col min="15251" max="15251" width="4.140625" style="2" customWidth="1"/>
    <col min="15252" max="15252" width="15" style="2" customWidth="1"/>
    <col min="15253" max="15254" width="9.140625" style="2" customWidth="1"/>
    <col min="15255" max="15255" width="11.5703125" style="2" customWidth="1"/>
    <col min="15256" max="15256" width="18.140625" style="2" customWidth="1"/>
    <col min="15257" max="15257" width="13.140625" style="2" customWidth="1"/>
    <col min="15258" max="15258" width="12.28515625" style="2" customWidth="1"/>
    <col min="15259" max="15496" width="9.140625" style="2"/>
    <col min="15497" max="15497" width="1.42578125" style="2" customWidth="1"/>
    <col min="15498" max="15498" width="59.5703125" style="2" customWidth="1"/>
    <col min="15499" max="15499" width="9.140625" style="2" customWidth="1"/>
    <col min="15500" max="15501" width="3.85546875" style="2" customWidth="1"/>
    <col min="15502" max="15502" width="10.5703125" style="2" customWidth="1"/>
    <col min="15503" max="15503" width="3.85546875" style="2" customWidth="1"/>
    <col min="15504" max="15506" width="14.42578125" style="2" customWidth="1"/>
    <col min="15507" max="15507" width="4.140625" style="2" customWidth="1"/>
    <col min="15508" max="15508" width="15" style="2" customWidth="1"/>
    <col min="15509" max="15510" width="9.140625" style="2" customWidth="1"/>
    <col min="15511" max="15511" width="11.5703125" style="2" customWidth="1"/>
    <col min="15512" max="15512" width="18.140625" style="2" customWidth="1"/>
    <col min="15513" max="15513" width="13.140625" style="2" customWidth="1"/>
    <col min="15514" max="15514" width="12.28515625" style="2" customWidth="1"/>
    <col min="15515" max="15752" width="9.140625" style="2"/>
    <col min="15753" max="15753" width="1.42578125" style="2" customWidth="1"/>
    <col min="15754" max="15754" width="59.5703125" style="2" customWidth="1"/>
    <col min="15755" max="15755" width="9.140625" style="2" customWidth="1"/>
    <col min="15756" max="15757" width="3.85546875" style="2" customWidth="1"/>
    <col min="15758" max="15758" width="10.5703125" style="2" customWidth="1"/>
    <col min="15759" max="15759" width="3.85546875" style="2" customWidth="1"/>
    <col min="15760" max="15762" width="14.42578125" style="2" customWidth="1"/>
    <col min="15763" max="15763" width="4.140625" style="2" customWidth="1"/>
    <col min="15764" max="15764" width="15" style="2" customWidth="1"/>
    <col min="15765" max="15766" width="9.140625" style="2" customWidth="1"/>
    <col min="15767" max="15767" width="11.5703125" style="2" customWidth="1"/>
    <col min="15768" max="15768" width="18.140625" style="2" customWidth="1"/>
    <col min="15769" max="15769" width="13.140625" style="2" customWidth="1"/>
    <col min="15770" max="15770" width="12.28515625" style="2" customWidth="1"/>
    <col min="15771" max="16008" width="9.140625" style="2"/>
    <col min="16009" max="16009" width="1.42578125" style="2" customWidth="1"/>
    <col min="16010" max="16010" width="59.5703125" style="2" customWidth="1"/>
    <col min="16011" max="16011" width="9.140625" style="2" customWidth="1"/>
    <col min="16012" max="16013" width="3.85546875" style="2" customWidth="1"/>
    <col min="16014" max="16014" width="10.5703125" style="2" customWidth="1"/>
    <col min="16015" max="16015" width="3.85546875" style="2" customWidth="1"/>
    <col min="16016" max="16018" width="14.42578125" style="2" customWidth="1"/>
    <col min="16019" max="16019" width="4.140625" style="2" customWidth="1"/>
    <col min="16020" max="16020" width="15" style="2" customWidth="1"/>
    <col min="16021" max="16022" width="9.140625" style="2" customWidth="1"/>
    <col min="16023" max="16023" width="11.5703125" style="2" customWidth="1"/>
    <col min="16024" max="16024" width="18.140625" style="2" customWidth="1"/>
    <col min="16025" max="16025" width="13.140625" style="2" customWidth="1"/>
    <col min="16026" max="16026" width="12.28515625" style="2" customWidth="1"/>
    <col min="16027" max="16384" width="9.140625" style="2"/>
  </cols>
  <sheetData>
    <row r="1" spans="1:19" s="5" customFormat="1" ht="62.25" customHeight="1" x14ac:dyDescent="0.25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9" s="8" customFormat="1" ht="18" customHeight="1" x14ac:dyDescent="0.25">
      <c r="A2" s="6"/>
      <c r="B2" s="7"/>
      <c r="C2" s="7"/>
    </row>
    <row r="3" spans="1:19" ht="69.75" customHeight="1" x14ac:dyDescent="0.25">
      <c r="A3" s="10" t="s">
        <v>0</v>
      </c>
      <c r="B3" s="3" t="s">
        <v>34</v>
      </c>
      <c r="C3" s="13" t="s">
        <v>35</v>
      </c>
      <c r="D3" s="45" t="s">
        <v>87</v>
      </c>
      <c r="E3" s="45" t="s">
        <v>88</v>
      </c>
      <c r="F3" s="25"/>
      <c r="G3" s="25"/>
      <c r="H3" s="25"/>
      <c r="I3" s="25"/>
      <c r="J3" s="45" t="s">
        <v>88</v>
      </c>
      <c r="K3" s="45" t="s">
        <v>89</v>
      </c>
      <c r="L3" s="45" t="s">
        <v>90</v>
      </c>
      <c r="M3" s="45" t="s">
        <v>91</v>
      </c>
      <c r="N3" s="45" t="s">
        <v>92</v>
      </c>
      <c r="O3" s="45" t="s">
        <v>93</v>
      </c>
      <c r="P3" s="45"/>
      <c r="Q3" s="45"/>
      <c r="R3" s="45"/>
      <c r="S3" s="45"/>
    </row>
    <row r="4" spans="1:19" ht="18" customHeight="1" x14ac:dyDescent="0.25">
      <c r="A4" s="11" t="s">
        <v>1</v>
      </c>
      <c r="B4" s="19" t="s">
        <v>36</v>
      </c>
      <c r="C4" s="16" t="s">
        <v>53</v>
      </c>
      <c r="D4" s="26">
        <f t="shared" ref="D4" si="0">D5+D6+D7+D8+D9+D10+D11+D12</f>
        <v>34724879</v>
      </c>
      <c r="E4" s="26" t="e">
        <f t="shared" ref="E4" si="1">E5+E6+E7+E8+E9+E10+E11+E12</f>
        <v>#VALUE!</v>
      </c>
      <c r="F4" s="26">
        <f t="shared" ref="F4" si="2">F5+F6+F7+F8+F9+F10+F11+F12</f>
        <v>0</v>
      </c>
      <c r="G4" s="26">
        <f t="shared" ref="G4" si="3">G5+G6+G7+G8+G9+G10+G11+G12</f>
        <v>0</v>
      </c>
      <c r="H4" s="26">
        <f t="shared" ref="H4" si="4">H5+H6+H7+H8+H9+H10+H11+H12</f>
        <v>0</v>
      </c>
      <c r="I4" s="26">
        <f t="shared" ref="I4" si="5">I5+I6+I7+I8+I9+I10+I11+I12</f>
        <v>0</v>
      </c>
      <c r="J4" s="26">
        <v>-100000</v>
      </c>
      <c r="K4" s="26"/>
      <c r="L4" s="26"/>
      <c r="M4" s="26"/>
      <c r="N4" s="32">
        <v>2370223.77</v>
      </c>
      <c r="O4" s="26">
        <f t="shared" ref="O4" si="6">O5+O6+O7+O8+O9+O10+O11+O12</f>
        <v>36998102.770000003</v>
      </c>
    </row>
    <row r="5" spans="1:19" ht="55.5" customHeight="1" x14ac:dyDescent="0.25">
      <c r="A5" s="12" t="s">
        <v>54</v>
      </c>
      <c r="B5" s="14" t="s">
        <v>36</v>
      </c>
      <c r="C5" s="27" t="s">
        <v>44</v>
      </c>
      <c r="D5" s="28">
        <v>1210860</v>
      </c>
      <c r="E5" s="15" t="s">
        <v>53</v>
      </c>
      <c r="F5" s="4"/>
      <c r="G5" s="4"/>
      <c r="H5" s="4"/>
      <c r="I5" s="4"/>
      <c r="J5" s="39"/>
      <c r="K5" s="39"/>
      <c r="L5" s="24"/>
      <c r="M5" s="24"/>
      <c r="N5" s="24">
        <v>-107376.76</v>
      </c>
      <c r="O5" s="28">
        <f t="shared" ref="O5:O68" si="7">D5+J5+K5+L5+M5+N5</f>
        <v>1103483.24</v>
      </c>
    </row>
    <row r="6" spans="1:19" ht="74.25" customHeight="1" x14ac:dyDescent="0.25">
      <c r="A6" s="12" t="s">
        <v>2</v>
      </c>
      <c r="B6" s="14" t="s">
        <v>36</v>
      </c>
      <c r="C6" s="27" t="s">
        <v>37</v>
      </c>
      <c r="D6" s="42">
        <v>1313356</v>
      </c>
      <c r="E6" s="15" t="s">
        <v>53</v>
      </c>
      <c r="F6" s="4"/>
      <c r="G6" s="4"/>
      <c r="H6" s="4"/>
      <c r="I6" s="4"/>
      <c r="J6" s="39"/>
      <c r="K6" s="39"/>
      <c r="L6" s="24"/>
      <c r="M6" s="24"/>
      <c r="N6" s="24">
        <v>96770.1</v>
      </c>
      <c r="O6" s="28">
        <f t="shared" si="7"/>
        <v>1410126.1</v>
      </c>
    </row>
    <row r="7" spans="1:19" ht="81" customHeight="1" x14ac:dyDescent="0.25">
      <c r="A7" s="12" t="s">
        <v>3</v>
      </c>
      <c r="B7" s="14" t="s">
        <v>36</v>
      </c>
      <c r="C7" s="27" t="s">
        <v>38</v>
      </c>
      <c r="D7" s="29">
        <v>19651002</v>
      </c>
      <c r="E7" s="15" t="s">
        <v>53</v>
      </c>
      <c r="F7" s="4"/>
      <c r="G7" s="4"/>
      <c r="H7" s="4"/>
      <c r="I7" s="4"/>
      <c r="J7" s="39"/>
      <c r="K7" s="39"/>
      <c r="L7" s="24"/>
      <c r="M7" s="24"/>
      <c r="N7" s="24">
        <v>1450511.46</v>
      </c>
      <c r="O7" s="28">
        <f t="shared" si="7"/>
        <v>21101513.460000001</v>
      </c>
    </row>
    <row r="8" spans="1:19" ht="33.75" customHeight="1" x14ac:dyDescent="0.25">
      <c r="A8" s="12" t="s">
        <v>39</v>
      </c>
      <c r="B8" s="14" t="s">
        <v>36</v>
      </c>
      <c r="C8" s="27" t="s">
        <v>40</v>
      </c>
      <c r="D8" s="28">
        <v>9960</v>
      </c>
      <c r="E8" s="15" t="s">
        <v>53</v>
      </c>
      <c r="F8" s="4"/>
      <c r="G8" s="4"/>
      <c r="H8" s="4"/>
      <c r="I8" s="4"/>
      <c r="J8" s="39"/>
      <c r="K8" s="39"/>
      <c r="L8" s="24"/>
      <c r="M8" s="24"/>
      <c r="N8" s="24"/>
      <c r="O8" s="28">
        <f t="shared" si="7"/>
        <v>9960</v>
      </c>
    </row>
    <row r="9" spans="1:19" ht="78" customHeight="1" x14ac:dyDescent="0.25">
      <c r="A9" s="12" t="s">
        <v>4</v>
      </c>
      <c r="B9" s="14" t="s">
        <v>36</v>
      </c>
      <c r="C9" s="27" t="s">
        <v>41</v>
      </c>
      <c r="D9" s="29">
        <v>5619623</v>
      </c>
      <c r="E9" s="15" t="s">
        <v>53</v>
      </c>
      <c r="F9" s="4"/>
      <c r="G9" s="4"/>
      <c r="H9" s="4"/>
      <c r="I9" s="4"/>
      <c r="J9" s="39"/>
      <c r="K9" s="39"/>
      <c r="L9" s="24"/>
      <c r="M9" s="24"/>
      <c r="N9" s="24">
        <v>338259.57</v>
      </c>
      <c r="O9" s="28">
        <f t="shared" si="7"/>
        <v>5957882.5700000003</v>
      </c>
    </row>
    <row r="10" spans="1:19" ht="45.75" customHeight="1" x14ac:dyDescent="0.25">
      <c r="A10" s="12" t="s">
        <v>55</v>
      </c>
      <c r="B10" s="14" t="s">
        <v>36</v>
      </c>
      <c r="C10" s="27" t="s">
        <v>48</v>
      </c>
      <c r="D10" s="29">
        <v>300000</v>
      </c>
      <c r="E10" s="15" t="s">
        <v>53</v>
      </c>
      <c r="F10" s="4"/>
      <c r="G10" s="4"/>
      <c r="H10" s="4"/>
      <c r="I10" s="4"/>
      <c r="J10" s="39"/>
      <c r="K10" s="39"/>
      <c r="L10" s="24"/>
      <c r="M10" s="24"/>
      <c r="N10" s="24"/>
      <c r="O10" s="28">
        <f t="shared" si="7"/>
        <v>300000</v>
      </c>
    </row>
    <row r="11" spans="1:19" ht="42.75" customHeight="1" x14ac:dyDescent="0.25">
      <c r="A11" s="12" t="s">
        <v>5</v>
      </c>
      <c r="B11" s="14" t="s">
        <v>36</v>
      </c>
      <c r="C11" s="27" t="s">
        <v>42</v>
      </c>
      <c r="D11" s="29">
        <v>100000</v>
      </c>
      <c r="E11" s="15" t="s">
        <v>53</v>
      </c>
      <c r="F11" s="4"/>
      <c r="G11" s="4"/>
      <c r="H11" s="4"/>
      <c r="I11" s="4"/>
      <c r="J11" s="29">
        <v>-100000</v>
      </c>
      <c r="K11" s="24"/>
      <c r="L11" s="24"/>
      <c r="M11" s="24"/>
      <c r="N11" s="24"/>
      <c r="O11" s="28">
        <f t="shared" si="7"/>
        <v>0</v>
      </c>
    </row>
    <row r="12" spans="1:19" ht="30.75" customHeight="1" x14ac:dyDescent="0.25">
      <c r="A12" s="12" t="s">
        <v>6</v>
      </c>
      <c r="B12" s="14" t="s">
        <v>36</v>
      </c>
      <c r="C12" s="27" t="s">
        <v>43</v>
      </c>
      <c r="D12" s="29">
        <v>6520078</v>
      </c>
      <c r="E12" s="15" t="s">
        <v>53</v>
      </c>
      <c r="F12" s="4"/>
      <c r="G12" s="4"/>
      <c r="H12" s="4"/>
      <c r="I12" s="4"/>
      <c r="J12" s="39"/>
      <c r="K12" s="39"/>
      <c r="L12" s="24"/>
      <c r="M12" s="24"/>
      <c r="N12" s="24">
        <v>595059.4</v>
      </c>
      <c r="O12" s="28">
        <f t="shared" si="7"/>
        <v>7115137.4000000004</v>
      </c>
    </row>
    <row r="13" spans="1:19" ht="30.75" customHeight="1" x14ac:dyDescent="0.25">
      <c r="A13" s="11" t="s">
        <v>7</v>
      </c>
      <c r="B13" s="19" t="s">
        <v>44</v>
      </c>
      <c r="C13" s="16" t="s">
        <v>53</v>
      </c>
      <c r="D13" s="26">
        <f>D14</f>
        <v>674093</v>
      </c>
      <c r="E13" s="16" t="s">
        <v>53</v>
      </c>
      <c r="F13" s="4"/>
      <c r="G13" s="4"/>
      <c r="H13" s="4"/>
      <c r="I13" s="4"/>
      <c r="J13" s="26"/>
      <c r="K13" s="22"/>
      <c r="L13" s="32"/>
      <c r="M13" s="32"/>
      <c r="N13" s="32"/>
      <c r="O13" s="26">
        <f t="shared" si="7"/>
        <v>674093</v>
      </c>
    </row>
    <row r="14" spans="1:19" ht="30" customHeight="1" x14ac:dyDescent="0.25">
      <c r="A14" s="12" t="s">
        <v>8</v>
      </c>
      <c r="B14" s="14" t="s">
        <v>44</v>
      </c>
      <c r="C14" s="27" t="s">
        <v>37</v>
      </c>
      <c r="D14" s="29">
        <v>674093</v>
      </c>
      <c r="E14" s="15" t="s">
        <v>53</v>
      </c>
      <c r="F14" s="4"/>
      <c r="G14" s="4"/>
      <c r="H14" s="4"/>
      <c r="I14" s="4"/>
      <c r="J14" s="40"/>
      <c r="K14" s="40"/>
      <c r="L14" s="24"/>
      <c r="M14" s="24"/>
      <c r="N14" s="24"/>
      <c r="O14" s="28">
        <f t="shared" si="7"/>
        <v>674093</v>
      </c>
    </row>
    <row r="15" spans="1:19" ht="33" hidden="1" customHeight="1" x14ac:dyDescent="0.25">
      <c r="A15" s="12" t="s">
        <v>56</v>
      </c>
      <c r="B15" s="14" t="s">
        <v>44</v>
      </c>
      <c r="C15" s="27" t="s">
        <v>38</v>
      </c>
      <c r="D15" s="28">
        <v>0</v>
      </c>
      <c r="E15" s="15" t="s">
        <v>53</v>
      </c>
      <c r="F15" s="4"/>
      <c r="G15" s="4"/>
      <c r="H15" s="4"/>
      <c r="I15" s="4"/>
      <c r="J15" s="28"/>
      <c r="K15" s="23"/>
      <c r="L15" s="24"/>
      <c r="M15" s="24"/>
      <c r="N15" s="24"/>
      <c r="O15" s="26">
        <f t="shared" si="7"/>
        <v>0</v>
      </c>
    </row>
    <row r="16" spans="1:19" ht="36.75" customHeight="1" x14ac:dyDescent="0.25">
      <c r="A16" s="11" t="s">
        <v>9</v>
      </c>
      <c r="B16" s="19" t="s">
        <v>37</v>
      </c>
      <c r="C16" s="16" t="s">
        <v>53</v>
      </c>
      <c r="D16" s="26">
        <f>D17+D19</f>
        <v>3154909</v>
      </c>
      <c r="E16" s="16" t="s">
        <v>53</v>
      </c>
      <c r="F16" s="4"/>
      <c r="G16" s="4"/>
      <c r="H16" s="4"/>
      <c r="I16" s="4"/>
      <c r="J16" s="26"/>
      <c r="K16" s="26"/>
      <c r="L16" s="32"/>
      <c r="M16" s="32"/>
      <c r="N16" s="32">
        <v>-244519.92</v>
      </c>
      <c r="O16" s="26">
        <f t="shared" si="7"/>
        <v>2910389.08</v>
      </c>
    </row>
    <row r="17" spans="1:15" ht="63" customHeight="1" x14ac:dyDescent="0.25">
      <c r="A17" s="12" t="s">
        <v>10</v>
      </c>
      <c r="B17" s="14" t="s">
        <v>37</v>
      </c>
      <c r="C17" s="27" t="s">
        <v>45</v>
      </c>
      <c r="D17" s="29">
        <v>3134909</v>
      </c>
      <c r="E17" s="15" t="s">
        <v>53</v>
      </c>
      <c r="F17" s="4"/>
      <c r="G17" s="4"/>
      <c r="H17" s="4"/>
      <c r="I17" s="4"/>
      <c r="J17" s="39"/>
      <c r="K17" s="39"/>
      <c r="L17" s="24"/>
      <c r="M17" s="24"/>
      <c r="N17" s="24">
        <v>-224519.92</v>
      </c>
      <c r="O17" s="28">
        <f t="shared" si="7"/>
        <v>2910389.08</v>
      </c>
    </row>
    <row r="18" spans="1:15" ht="19.5" hidden="1" customHeight="1" x14ac:dyDescent="0.25">
      <c r="A18" s="12" t="s">
        <v>57</v>
      </c>
      <c r="B18" s="14" t="s">
        <v>37</v>
      </c>
      <c r="C18" s="27">
        <v>11</v>
      </c>
      <c r="D18" s="28"/>
      <c r="E18" s="27"/>
      <c r="F18" s="4"/>
      <c r="G18" s="4"/>
      <c r="H18" s="4"/>
      <c r="I18" s="4"/>
      <c r="J18" s="28"/>
      <c r="K18" s="23"/>
      <c r="L18" s="24"/>
      <c r="M18" s="24"/>
      <c r="N18" s="24"/>
      <c r="O18" s="28">
        <f t="shared" si="7"/>
        <v>0</v>
      </c>
    </row>
    <row r="19" spans="1:15" ht="51.75" customHeight="1" x14ac:dyDescent="0.25">
      <c r="A19" s="12" t="s">
        <v>51</v>
      </c>
      <c r="B19" s="14" t="s">
        <v>37</v>
      </c>
      <c r="C19" s="27" t="s">
        <v>50</v>
      </c>
      <c r="D19" s="29">
        <v>20000</v>
      </c>
      <c r="E19" s="15" t="s">
        <v>53</v>
      </c>
      <c r="F19" s="4"/>
      <c r="G19" s="4"/>
      <c r="H19" s="4"/>
      <c r="I19" s="4"/>
      <c r="J19" s="29"/>
      <c r="K19" s="24"/>
      <c r="L19" s="24"/>
      <c r="M19" s="24"/>
      <c r="N19" s="24">
        <v>-20000</v>
      </c>
      <c r="O19" s="28">
        <f t="shared" si="7"/>
        <v>0</v>
      </c>
    </row>
    <row r="20" spans="1:15" ht="33" customHeight="1" x14ac:dyDescent="0.25">
      <c r="A20" s="11" t="s">
        <v>11</v>
      </c>
      <c r="B20" s="19" t="s">
        <v>38</v>
      </c>
      <c r="C20" s="16" t="s">
        <v>53</v>
      </c>
      <c r="D20" s="26">
        <f>D23+D26+D27+D29</f>
        <v>21308951.550000001</v>
      </c>
      <c r="E20" s="16" t="s">
        <v>53</v>
      </c>
      <c r="F20" s="4"/>
      <c r="G20" s="4"/>
      <c r="H20" s="4"/>
      <c r="I20" s="4"/>
      <c r="J20" s="26">
        <v>12134278.99</v>
      </c>
      <c r="K20" s="26"/>
      <c r="L20" s="32"/>
      <c r="M20" s="32"/>
      <c r="N20" s="26">
        <f>N23+N26+N27+N29</f>
        <v>2139602.1</v>
      </c>
      <c r="O20" s="26">
        <f t="shared" si="7"/>
        <v>35582832.640000001</v>
      </c>
    </row>
    <row r="21" spans="1:15" ht="33.75" hidden="1" customHeight="1" x14ac:dyDescent="0.25">
      <c r="A21" s="12" t="s">
        <v>58</v>
      </c>
      <c r="B21" s="14" t="s">
        <v>38</v>
      </c>
      <c r="C21" s="27" t="s">
        <v>36</v>
      </c>
      <c r="D21" s="28"/>
      <c r="E21" s="15" t="s">
        <v>53</v>
      </c>
      <c r="F21" s="4"/>
      <c r="G21" s="4"/>
      <c r="H21" s="4"/>
      <c r="I21" s="4"/>
      <c r="J21" s="28"/>
      <c r="K21" s="23"/>
      <c r="L21" s="24"/>
      <c r="M21" s="24"/>
      <c r="N21" s="24"/>
      <c r="O21" s="26">
        <f t="shared" si="7"/>
        <v>0</v>
      </c>
    </row>
    <row r="22" spans="1:15" ht="54" hidden="1" customHeight="1" x14ac:dyDescent="0.25">
      <c r="A22" s="12" t="s">
        <v>59</v>
      </c>
      <c r="B22" s="14" t="s">
        <v>38</v>
      </c>
      <c r="C22" s="27" t="s">
        <v>38</v>
      </c>
      <c r="D22" s="28"/>
      <c r="E22" s="15" t="s">
        <v>53</v>
      </c>
      <c r="F22" s="4"/>
      <c r="G22" s="4"/>
      <c r="H22" s="4"/>
      <c r="I22" s="4"/>
      <c r="J22" s="28"/>
      <c r="K22" s="23"/>
      <c r="L22" s="24"/>
      <c r="M22" s="24"/>
      <c r="N22" s="24"/>
      <c r="O22" s="26">
        <f t="shared" si="7"/>
        <v>0</v>
      </c>
    </row>
    <row r="23" spans="1:15" ht="34.5" customHeight="1" x14ac:dyDescent="0.25">
      <c r="A23" s="12" t="s">
        <v>12</v>
      </c>
      <c r="B23" s="14" t="s">
        <v>38</v>
      </c>
      <c r="C23" s="27" t="s">
        <v>40</v>
      </c>
      <c r="D23" s="29">
        <v>127042.55</v>
      </c>
      <c r="E23" s="15" t="s">
        <v>53</v>
      </c>
      <c r="F23" s="4">
        <f t="shared" ref="F23:I23" si="8">F24</f>
        <v>0</v>
      </c>
      <c r="G23" s="4">
        <f t="shared" si="8"/>
        <v>0</v>
      </c>
      <c r="H23" s="4">
        <f t="shared" si="8"/>
        <v>0</v>
      </c>
      <c r="I23" s="4">
        <f t="shared" si="8"/>
        <v>0</v>
      </c>
      <c r="J23" s="39"/>
      <c r="K23" s="39"/>
      <c r="L23" s="24"/>
      <c r="M23" s="24"/>
      <c r="N23" s="24"/>
      <c r="O23" s="28">
        <f t="shared" si="7"/>
        <v>127042.55</v>
      </c>
    </row>
    <row r="24" spans="1:15" s="1" customFormat="1" ht="55.5" hidden="1" customHeight="1" x14ac:dyDescent="0.25">
      <c r="A24" s="12" t="s">
        <v>60</v>
      </c>
      <c r="B24" s="14" t="s">
        <v>38</v>
      </c>
      <c r="C24" s="27" t="s">
        <v>41</v>
      </c>
      <c r="D24" s="28"/>
      <c r="E24" s="15" t="s">
        <v>53</v>
      </c>
      <c r="F24" s="4"/>
      <c r="G24" s="4"/>
      <c r="H24" s="4"/>
      <c r="I24" s="4"/>
      <c r="J24" s="39"/>
      <c r="K24" s="39"/>
      <c r="L24" s="24"/>
      <c r="M24" s="24"/>
      <c r="N24" s="24"/>
      <c r="O24" s="28">
        <f t="shared" si="7"/>
        <v>0</v>
      </c>
    </row>
    <row r="25" spans="1:15" ht="30" hidden="1" customHeight="1" x14ac:dyDescent="0.25">
      <c r="A25" s="12" t="s">
        <v>61</v>
      </c>
      <c r="B25" s="14" t="s">
        <v>38</v>
      </c>
      <c r="C25" s="27" t="s">
        <v>48</v>
      </c>
      <c r="D25" s="28"/>
      <c r="E25" s="15" t="s">
        <v>53</v>
      </c>
      <c r="F25" s="4"/>
      <c r="G25" s="4"/>
      <c r="H25" s="4"/>
      <c r="I25" s="4"/>
      <c r="J25" s="39"/>
      <c r="K25" s="39"/>
      <c r="L25" s="24"/>
      <c r="M25" s="24"/>
      <c r="N25" s="24"/>
      <c r="O25" s="28">
        <f t="shared" si="7"/>
        <v>0</v>
      </c>
    </row>
    <row r="26" spans="1:15" ht="36.75" customHeight="1" x14ac:dyDescent="0.25">
      <c r="A26" s="12" t="s">
        <v>33</v>
      </c>
      <c r="B26" s="14" t="s">
        <v>38</v>
      </c>
      <c r="C26" s="27" t="s">
        <v>46</v>
      </c>
      <c r="D26" s="29">
        <v>3596880</v>
      </c>
      <c r="E26" s="15" t="s">
        <v>53</v>
      </c>
      <c r="F26" s="4"/>
      <c r="G26" s="4"/>
      <c r="H26" s="4"/>
      <c r="I26" s="4"/>
      <c r="J26" s="39"/>
      <c r="K26" s="39"/>
      <c r="L26" s="24"/>
      <c r="M26" s="24"/>
      <c r="N26" s="24">
        <v>-145944</v>
      </c>
      <c r="O26" s="28">
        <f t="shared" si="7"/>
        <v>3450936</v>
      </c>
    </row>
    <row r="27" spans="1:15" ht="56.25" customHeight="1" x14ac:dyDescent="0.25">
      <c r="A27" s="12" t="s">
        <v>13</v>
      </c>
      <c r="B27" s="14" t="s">
        <v>38</v>
      </c>
      <c r="C27" s="27" t="s">
        <v>45</v>
      </c>
      <c r="D27" s="29">
        <v>16342000</v>
      </c>
      <c r="E27" s="15" t="s">
        <v>53</v>
      </c>
      <c r="F27" s="4"/>
      <c r="G27" s="4"/>
      <c r="H27" s="4"/>
      <c r="I27" s="4"/>
      <c r="J27" s="39">
        <v>12134278.99</v>
      </c>
      <c r="K27" s="39"/>
      <c r="L27" s="24"/>
      <c r="M27" s="24"/>
      <c r="N27" s="24">
        <v>2947546.1</v>
      </c>
      <c r="O27" s="28">
        <f t="shared" si="7"/>
        <v>31423825.090000004</v>
      </c>
    </row>
    <row r="28" spans="1:15" ht="48" hidden="1" customHeight="1" x14ac:dyDescent="0.25">
      <c r="A28" s="12" t="s">
        <v>62</v>
      </c>
      <c r="B28" s="14" t="s">
        <v>38</v>
      </c>
      <c r="C28" s="27" t="s">
        <v>49</v>
      </c>
      <c r="D28" s="28">
        <v>0</v>
      </c>
      <c r="E28" s="15" t="s">
        <v>53</v>
      </c>
      <c r="F28" s="4"/>
      <c r="G28" s="4"/>
      <c r="H28" s="4"/>
      <c r="I28" s="4"/>
      <c r="J28" s="39"/>
      <c r="K28" s="39"/>
      <c r="L28" s="24"/>
      <c r="M28" s="24"/>
      <c r="N28" s="24"/>
      <c r="O28" s="28">
        <f t="shared" si="7"/>
        <v>0</v>
      </c>
    </row>
    <row r="29" spans="1:15" ht="57.75" customHeight="1" x14ac:dyDescent="0.25">
      <c r="A29" s="12" t="s">
        <v>14</v>
      </c>
      <c r="B29" s="14" t="s">
        <v>38</v>
      </c>
      <c r="C29" s="27" t="s">
        <v>47</v>
      </c>
      <c r="D29" s="29">
        <v>1243029</v>
      </c>
      <c r="E29" s="15" t="s">
        <v>53</v>
      </c>
      <c r="F29" s="4"/>
      <c r="G29" s="4"/>
      <c r="H29" s="4"/>
      <c r="I29" s="4"/>
      <c r="J29" s="39"/>
      <c r="K29" s="39"/>
      <c r="L29" s="24"/>
      <c r="M29" s="24"/>
      <c r="N29" s="24">
        <v>-662000</v>
      </c>
      <c r="O29" s="28">
        <f t="shared" si="7"/>
        <v>581029</v>
      </c>
    </row>
    <row r="30" spans="1:15" ht="22.5" customHeight="1" x14ac:dyDescent="0.25">
      <c r="A30" s="11" t="s">
        <v>15</v>
      </c>
      <c r="B30" s="19" t="s">
        <v>40</v>
      </c>
      <c r="C30" s="16" t="s">
        <v>53</v>
      </c>
      <c r="D30" s="26">
        <f>D31</f>
        <v>106000</v>
      </c>
      <c r="E30" s="16" t="s">
        <v>53</v>
      </c>
      <c r="F30" s="4"/>
      <c r="G30" s="4"/>
      <c r="H30" s="4"/>
      <c r="I30" s="4"/>
      <c r="J30" s="26">
        <v>2476666.67</v>
      </c>
      <c r="K30" s="26"/>
      <c r="L30" s="32"/>
      <c r="M30" s="32">
        <v>-108550</v>
      </c>
      <c r="N30" s="32">
        <v>-6441.42</v>
      </c>
      <c r="O30" s="26">
        <f t="shared" si="7"/>
        <v>2467675.25</v>
      </c>
    </row>
    <row r="31" spans="1:15" ht="34.5" customHeight="1" x14ac:dyDescent="0.25">
      <c r="A31" s="12" t="s">
        <v>16</v>
      </c>
      <c r="B31" s="14" t="s">
        <v>40</v>
      </c>
      <c r="C31" s="27" t="s">
        <v>44</v>
      </c>
      <c r="D31" s="29">
        <v>106000</v>
      </c>
      <c r="E31" s="15" t="s">
        <v>53</v>
      </c>
      <c r="F31" s="4"/>
      <c r="G31" s="4"/>
      <c r="H31" s="4"/>
      <c r="I31" s="4"/>
      <c r="J31" s="39">
        <v>2476666.67</v>
      </c>
      <c r="K31" s="39"/>
      <c r="L31" s="24"/>
      <c r="M31" s="24">
        <v>-108550</v>
      </c>
      <c r="N31" s="24">
        <v>-6441.42</v>
      </c>
      <c r="O31" s="28">
        <f t="shared" si="7"/>
        <v>2467675.25</v>
      </c>
    </row>
    <row r="32" spans="1:15" ht="48" hidden="1" customHeight="1" x14ac:dyDescent="0.25">
      <c r="A32" s="12" t="s">
        <v>52</v>
      </c>
      <c r="B32" s="14" t="s">
        <v>40</v>
      </c>
      <c r="C32" s="30" t="s">
        <v>37</v>
      </c>
      <c r="D32" s="29">
        <v>0</v>
      </c>
      <c r="E32" s="15" t="s">
        <v>53</v>
      </c>
      <c r="F32" s="4"/>
      <c r="G32" s="4"/>
      <c r="H32" s="4"/>
      <c r="I32" s="4"/>
      <c r="J32" s="29"/>
      <c r="K32" s="24"/>
      <c r="L32" s="24"/>
      <c r="M32" s="24"/>
      <c r="N32" s="24"/>
      <c r="O32" s="26">
        <f t="shared" si="7"/>
        <v>0</v>
      </c>
    </row>
    <row r="33" spans="1:15" ht="26.25" customHeight="1" x14ac:dyDescent="0.25">
      <c r="A33" s="11" t="s">
        <v>17</v>
      </c>
      <c r="B33" s="19" t="s">
        <v>48</v>
      </c>
      <c r="C33" s="16" t="s">
        <v>53</v>
      </c>
      <c r="D33" s="26">
        <f>D34+D35+D36+D37+D38+D39</f>
        <v>230547403.80000001</v>
      </c>
      <c r="E33" s="16" t="s">
        <v>53</v>
      </c>
      <c r="F33" s="4"/>
      <c r="G33" s="4"/>
      <c r="H33" s="4"/>
      <c r="I33" s="4"/>
      <c r="J33" s="26">
        <v>42474289.770000003</v>
      </c>
      <c r="K33" s="22">
        <v>41896754.259999998</v>
      </c>
      <c r="L33" s="32">
        <v>-900000</v>
      </c>
      <c r="M33" s="32">
        <v>13936986.119999999</v>
      </c>
      <c r="N33" s="32">
        <v>14231710.630000001</v>
      </c>
      <c r="O33" s="26">
        <f>O34+O35+O36+O37+O38+O39</f>
        <v>341951144.5800001</v>
      </c>
    </row>
    <row r="34" spans="1:15" ht="39" customHeight="1" x14ac:dyDescent="0.25">
      <c r="A34" s="12" t="s">
        <v>18</v>
      </c>
      <c r="B34" s="14" t="s">
        <v>48</v>
      </c>
      <c r="C34" s="27" t="s">
        <v>36</v>
      </c>
      <c r="D34" s="29">
        <v>64381764.5</v>
      </c>
      <c r="E34" s="15" t="s">
        <v>53</v>
      </c>
      <c r="F34" s="4"/>
      <c r="G34" s="4"/>
      <c r="H34" s="4"/>
      <c r="I34" s="4"/>
      <c r="J34" s="39">
        <v>42474289.770000003</v>
      </c>
      <c r="K34" s="39">
        <v>38138917.740000002</v>
      </c>
      <c r="L34" s="24"/>
      <c r="M34" s="24">
        <v>3952211.3</v>
      </c>
      <c r="N34" s="24">
        <v>-1684073.51</v>
      </c>
      <c r="O34" s="28">
        <f t="shared" si="7"/>
        <v>147263109.80000004</v>
      </c>
    </row>
    <row r="35" spans="1:15" ht="84.75" customHeight="1" x14ac:dyDescent="0.25">
      <c r="A35" s="12" t="s">
        <v>19</v>
      </c>
      <c r="B35" s="14" t="s">
        <v>48</v>
      </c>
      <c r="C35" s="27" t="s">
        <v>44</v>
      </c>
      <c r="D35" s="29">
        <v>143065228.30000001</v>
      </c>
      <c r="E35" s="15" t="s">
        <v>53</v>
      </c>
      <c r="F35" s="4"/>
      <c r="G35" s="4"/>
      <c r="H35" s="4"/>
      <c r="I35" s="4"/>
      <c r="J35" s="39"/>
      <c r="K35" s="39">
        <v>5757836.5199999996</v>
      </c>
      <c r="L35" s="24">
        <v>-448200</v>
      </c>
      <c r="M35" s="24">
        <v>9768674.8200000003</v>
      </c>
      <c r="N35" s="24">
        <v>14686247.220000001</v>
      </c>
      <c r="O35" s="28">
        <f t="shared" si="7"/>
        <v>172829786.86000001</v>
      </c>
    </row>
    <row r="36" spans="1:15" ht="36.75" customHeight="1" x14ac:dyDescent="0.25">
      <c r="A36" s="12" t="s">
        <v>63</v>
      </c>
      <c r="B36" s="14" t="s">
        <v>48</v>
      </c>
      <c r="C36" s="30" t="s">
        <v>37</v>
      </c>
      <c r="D36" s="29">
        <v>11250000</v>
      </c>
      <c r="E36" s="15" t="s">
        <v>53</v>
      </c>
      <c r="F36" s="4"/>
      <c r="G36" s="4"/>
      <c r="H36" s="4"/>
      <c r="I36" s="4"/>
      <c r="J36" s="39"/>
      <c r="K36" s="39">
        <v>-2000000</v>
      </c>
      <c r="L36" s="24">
        <v>-900000</v>
      </c>
      <c r="M36" s="24"/>
      <c r="N36" s="24">
        <v>427957</v>
      </c>
      <c r="O36" s="28">
        <f t="shared" si="7"/>
        <v>8777957</v>
      </c>
    </row>
    <row r="37" spans="1:15" ht="53.25" hidden="1" customHeight="1" x14ac:dyDescent="0.25">
      <c r="A37" s="12" t="s">
        <v>64</v>
      </c>
      <c r="B37" s="14" t="s">
        <v>48</v>
      </c>
      <c r="C37" s="27" t="s">
        <v>40</v>
      </c>
      <c r="D37" s="28"/>
      <c r="E37" s="15" t="s">
        <v>53</v>
      </c>
      <c r="F37" s="4"/>
      <c r="G37" s="4"/>
      <c r="H37" s="4"/>
      <c r="I37" s="4"/>
      <c r="J37" s="28"/>
      <c r="K37" s="23"/>
      <c r="L37" s="24"/>
      <c r="M37" s="24"/>
      <c r="N37" s="24"/>
      <c r="O37" s="28">
        <f t="shared" si="7"/>
        <v>0</v>
      </c>
    </row>
    <row r="38" spans="1:15" ht="32.25" customHeight="1" x14ac:dyDescent="0.25">
      <c r="A38" s="12" t="s">
        <v>20</v>
      </c>
      <c r="B38" s="14" t="s">
        <v>48</v>
      </c>
      <c r="C38" s="27" t="s">
        <v>48</v>
      </c>
      <c r="D38" s="29">
        <v>897880</v>
      </c>
      <c r="E38" s="15" t="s">
        <v>53</v>
      </c>
      <c r="F38" s="4"/>
      <c r="G38" s="4"/>
      <c r="H38" s="4"/>
      <c r="I38" s="4"/>
      <c r="J38" s="39"/>
      <c r="K38" s="39"/>
      <c r="L38" s="24">
        <v>448200</v>
      </c>
      <c r="M38" s="24"/>
      <c r="N38" s="24">
        <v>-36708</v>
      </c>
      <c r="O38" s="28">
        <f t="shared" si="7"/>
        <v>1309372</v>
      </c>
    </row>
    <row r="39" spans="1:15" ht="92.25" customHeight="1" x14ac:dyDescent="0.25">
      <c r="A39" s="12" t="s">
        <v>21</v>
      </c>
      <c r="B39" s="14" t="s">
        <v>48</v>
      </c>
      <c r="C39" s="27" t="s">
        <v>45</v>
      </c>
      <c r="D39" s="29">
        <v>10952531</v>
      </c>
      <c r="E39" s="15" t="s">
        <v>53</v>
      </c>
      <c r="F39" s="4"/>
      <c r="G39" s="4"/>
      <c r="H39" s="4"/>
      <c r="I39" s="4"/>
      <c r="J39" s="39"/>
      <c r="K39" s="39"/>
      <c r="L39" s="24"/>
      <c r="M39" s="24">
        <v>216100</v>
      </c>
      <c r="N39" s="24">
        <v>602287.92000000004</v>
      </c>
      <c r="O39" s="28">
        <f t="shared" si="7"/>
        <v>11770918.92</v>
      </c>
    </row>
    <row r="40" spans="1:15" ht="39.75" customHeight="1" x14ac:dyDescent="0.25">
      <c r="A40" s="11" t="s">
        <v>22</v>
      </c>
      <c r="B40" s="19" t="s">
        <v>46</v>
      </c>
      <c r="C40" s="16" t="s">
        <v>53</v>
      </c>
      <c r="D40" s="26">
        <f>D41+D50</f>
        <v>31200114</v>
      </c>
      <c r="E40" s="16" t="s">
        <v>53</v>
      </c>
      <c r="F40" s="4"/>
      <c r="G40" s="4"/>
      <c r="H40" s="4"/>
      <c r="I40" s="4"/>
      <c r="J40" s="26">
        <v>4000</v>
      </c>
      <c r="K40" s="26">
        <v>489918</v>
      </c>
      <c r="L40" s="32">
        <v>3360000</v>
      </c>
      <c r="M40" s="32"/>
      <c r="N40" s="32">
        <v>-855053.73</v>
      </c>
      <c r="O40" s="26">
        <f t="shared" si="7"/>
        <v>34198978.270000003</v>
      </c>
    </row>
    <row r="41" spans="1:15" ht="98.25" customHeight="1" x14ac:dyDescent="0.25">
      <c r="A41" s="12" t="s">
        <v>23</v>
      </c>
      <c r="B41" s="14" t="s">
        <v>46</v>
      </c>
      <c r="C41" s="27" t="s">
        <v>36</v>
      </c>
      <c r="D41" s="29">
        <v>24350000</v>
      </c>
      <c r="E41" s="15" t="s">
        <v>53</v>
      </c>
      <c r="F41" s="4"/>
      <c r="G41" s="4"/>
      <c r="H41" s="4"/>
      <c r="I41" s="4"/>
      <c r="J41" s="39"/>
      <c r="K41" s="39">
        <v>486558</v>
      </c>
      <c r="L41" s="24">
        <v>3360000</v>
      </c>
      <c r="M41" s="24"/>
      <c r="N41" s="24">
        <v>-1484707.71</v>
      </c>
      <c r="O41" s="26">
        <f t="shared" si="7"/>
        <v>26711850.289999999</v>
      </c>
    </row>
    <row r="42" spans="1:15" ht="68.25" hidden="1" customHeight="1" x14ac:dyDescent="0.25">
      <c r="A42" s="12" t="s">
        <v>65</v>
      </c>
      <c r="B42" s="14" t="s">
        <v>46</v>
      </c>
      <c r="C42" s="27" t="s">
        <v>38</v>
      </c>
      <c r="D42" s="28">
        <v>0</v>
      </c>
      <c r="E42" s="15" t="s">
        <v>53</v>
      </c>
      <c r="F42" s="4">
        <f t="shared" ref="F42:I42" si="9">F43+F44</f>
        <v>0</v>
      </c>
      <c r="G42" s="4">
        <f t="shared" si="9"/>
        <v>0</v>
      </c>
      <c r="H42" s="4">
        <f t="shared" si="9"/>
        <v>0</v>
      </c>
      <c r="I42" s="4">
        <f t="shared" si="9"/>
        <v>0</v>
      </c>
      <c r="J42" s="28"/>
      <c r="K42" s="23"/>
      <c r="L42" s="24"/>
      <c r="M42" s="24"/>
      <c r="N42" s="24"/>
      <c r="O42" s="26">
        <f t="shared" si="7"/>
        <v>0</v>
      </c>
    </row>
    <row r="43" spans="1:15" ht="28.5" hidden="1" customHeight="1" x14ac:dyDescent="0.25">
      <c r="A43" s="11" t="s">
        <v>66</v>
      </c>
      <c r="B43" s="19" t="s">
        <v>45</v>
      </c>
      <c r="C43" s="16" t="s">
        <v>53</v>
      </c>
      <c r="D43" s="26">
        <f>D44+D45+D46+D47+D48+D49</f>
        <v>0</v>
      </c>
      <c r="E43" s="16" t="s">
        <v>53</v>
      </c>
      <c r="F43" s="4"/>
      <c r="G43" s="4"/>
      <c r="H43" s="4"/>
      <c r="I43" s="4"/>
      <c r="J43" s="26"/>
      <c r="K43" s="22"/>
      <c r="L43" s="24"/>
      <c r="M43" s="24"/>
      <c r="N43" s="24"/>
      <c r="O43" s="26">
        <f t="shared" si="7"/>
        <v>0</v>
      </c>
    </row>
    <row r="44" spans="1:15" ht="63.75" hidden="1" customHeight="1" x14ac:dyDescent="0.25">
      <c r="A44" s="12" t="s">
        <v>67</v>
      </c>
      <c r="B44" s="14" t="s">
        <v>45</v>
      </c>
      <c r="C44" s="27" t="s">
        <v>36</v>
      </c>
      <c r="D44" s="28"/>
      <c r="E44" s="15" t="s">
        <v>53</v>
      </c>
      <c r="F44" s="4"/>
      <c r="G44" s="4"/>
      <c r="H44" s="4"/>
      <c r="I44" s="4"/>
      <c r="J44" s="28"/>
      <c r="K44" s="23"/>
      <c r="L44" s="24"/>
      <c r="M44" s="24"/>
      <c r="N44" s="24"/>
      <c r="O44" s="26">
        <f t="shared" si="7"/>
        <v>0</v>
      </c>
    </row>
    <row r="45" spans="1:15" ht="63.75" hidden="1" customHeight="1" x14ac:dyDescent="0.25">
      <c r="A45" s="12" t="s">
        <v>68</v>
      </c>
      <c r="B45" s="14" t="s">
        <v>45</v>
      </c>
      <c r="C45" s="27" t="s">
        <v>44</v>
      </c>
      <c r="D45" s="28"/>
      <c r="E45" s="15" t="s">
        <v>53</v>
      </c>
      <c r="F45" s="4"/>
      <c r="G45" s="4"/>
      <c r="H45" s="4"/>
      <c r="I45" s="4"/>
      <c r="J45" s="28"/>
      <c r="K45" s="23"/>
      <c r="L45" s="24"/>
      <c r="M45" s="24"/>
      <c r="N45" s="24"/>
      <c r="O45" s="26">
        <f t="shared" si="7"/>
        <v>0</v>
      </c>
    </row>
    <row r="46" spans="1:15" ht="25.5" hidden="1" customHeight="1" x14ac:dyDescent="0.25">
      <c r="A46" s="12" t="s">
        <v>69</v>
      </c>
      <c r="B46" s="14" t="s">
        <v>45</v>
      </c>
      <c r="C46" s="27" t="s">
        <v>38</v>
      </c>
      <c r="D46" s="28"/>
      <c r="E46" s="15" t="s">
        <v>53</v>
      </c>
      <c r="F46" s="4"/>
      <c r="G46" s="4"/>
      <c r="H46" s="4"/>
      <c r="I46" s="4"/>
      <c r="J46" s="28"/>
      <c r="K46" s="23"/>
      <c r="L46" s="24"/>
      <c r="M46" s="24"/>
      <c r="N46" s="24"/>
      <c r="O46" s="26">
        <f t="shared" si="7"/>
        <v>0</v>
      </c>
    </row>
    <row r="47" spans="1:15" ht="15.75" hidden="1" x14ac:dyDescent="0.25">
      <c r="A47" s="12" t="s">
        <v>70</v>
      </c>
      <c r="B47" s="14" t="s">
        <v>45</v>
      </c>
      <c r="C47" s="27" t="s">
        <v>40</v>
      </c>
      <c r="D47" s="28"/>
      <c r="E47" s="15" t="s">
        <v>53</v>
      </c>
      <c r="F47" s="4"/>
      <c r="G47" s="4"/>
      <c r="H47" s="4"/>
      <c r="I47" s="4"/>
      <c r="J47" s="28"/>
      <c r="K47" s="23"/>
      <c r="L47" s="24"/>
      <c r="M47" s="24"/>
      <c r="N47" s="24"/>
      <c r="O47" s="26">
        <f t="shared" si="7"/>
        <v>0</v>
      </c>
    </row>
    <row r="48" spans="1:15" ht="47.25" hidden="1" x14ac:dyDescent="0.25">
      <c r="A48" s="12" t="s">
        <v>71</v>
      </c>
      <c r="B48" s="14" t="s">
        <v>45</v>
      </c>
      <c r="C48" s="27" t="s">
        <v>41</v>
      </c>
      <c r="D48" s="28"/>
      <c r="E48" s="15" t="s">
        <v>53</v>
      </c>
      <c r="F48" s="4">
        <f t="shared" ref="F48:I48" si="10">F49+F51+F52+F53+F61</f>
        <v>0</v>
      </c>
      <c r="G48" s="4">
        <f t="shared" si="10"/>
        <v>0</v>
      </c>
      <c r="H48" s="4">
        <f t="shared" si="10"/>
        <v>0</v>
      </c>
      <c r="I48" s="4">
        <f t="shared" si="10"/>
        <v>0</v>
      </c>
      <c r="J48" s="28"/>
      <c r="K48" s="23"/>
      <c r="L48" s="24"/>
      <c r="M48" s="24"/>
      <c r="N48" s="24"/>
      <c r="O48" s="26">
        <f t="shared" si="7"/>
        <v>0</v>
      </c>
    </row>
    <row r="49" spans="1:15" ht="15.75" hidden="1" x14ac:dyDescent="0.25">
      <c r="A49" s="12" t="s">
        <v>72</v>
      </c>
      <c r="B49" s="14" t="s">
        <v>45</v>
      </c>
      <c r="C49" s="27" t="s">
        <v>45</v>
      </c>
      <c r="D49" s="28"/>
      <c r="E49" s="15" t="s">
        <v>53</v>
      </c>
      <c r="F49" s="4"/>
      <c r="G49" s="4"/>
      <c r="H49" s="4"/>
      <c r="I49" s="4"/>
      <c r="J49" s="28"/>
      <c r="K49" s="23"/>
      <c r="L49" s="24"/>
      <c r="M49" s="24"/>
      <c r="N49" s="24"/>
      <c r="O49" s="26">
        <f t="shared" si="7"/>
        <v>0</v>
      </c>
    </row>
    <row r="50" spans="1:15" ht="31.5" x14ac:dyDescent="0.25">
      <c r="A50" s="12" t="s">
        <v>65</v>
      </c>
      <c r="B50" s="14" t="s">
        <v>46</v>
      </c>
      <c r="C50" s="30" t="s">
        <v>38</v>
      </c>
      <c r="D50" s="28">
        <v>6850114</v>
      </c>
      <c r="E50" s="15"/>
      <c r="F50" s="4"/>
      <c r="G50" s="4"/>
      <c r="H50" s="4"/>
      <c r="I50" s="4"/>
      <c r="J50" s="39">
        <v>4000</v>
      </c>
      <c r="K50" s="39">
        <v>3360</v>
      </c>
      <c r="L50" s="24"/>
      <c r="M50" s="24"/>
      <c r="N50" s="24">
        <v>629653.98</v>
      </c>
      <c r="O50" s="26">
        <f t="shared" si="7"/>
        <v>7487127.9800000004</v>
      </c>
    </row>
    <row r="51" spans="1:15" ht="25.5" customHeight="1" x14ac:dyDescent="0.25">
      <c r="A51" s="11" t="s">
        <v>24</v>
      </c>
      <c r="B51" s="19" t="s">
        <v>49</v>
      </c>
      <c r="C51" s="16" t="s">
        <v>53</v>
      </c>
      <c r="D51" s="26">
        <f>D52+D53+D54+D55+D56</f>
        <v>29338139.77</v>
      </c>
      <c r="E51" s="16" t="s">
        <v>53</v>
      </c>
      <c r="F51" s="4"/>
      <c r="G51" s="4"/>
      <c r="H51" s="4"/>
      <c r="I51" s="4"/>
      <c r="J51" s="26">
        <v>100000</v>
      </c>
      <c r="K51" s="22">
        <v>3649440</v>
      </c>
      <c r="L51" s="32"/>
      <c r="M51" s="32">
        <v>-37240.54</v>
      </c>
      <c r="N51" s="32">
        <v>-747970.03</v>
      </c>
      <c r="O51" s="26">
        <f t="shared" si="7"/>
        <v>32302369.199999999</v>
      </c>
    </row>
    <row r="52" spans="1:15" ht="35.25" customHeight="1" x14ac:dyDescent="0.25">
      <c r="A52" s="12" t="s">
        <v>25</v>
      </c>
      <c r="B52" s="14" t="s">
        <v>49</v>
      </c>
      <c r="C52" s="27" t="s">
        <v>36</v>
      </c>
      <c r="D52" s="29">
        <v>2258923</v>
      </c>
      <c r="E52" s="15" t="s">
        <v>53</v>
      </c>
      <c r="F52" s="4"/>
      <c r="G52" s="4"/>
      <c r="H52" s="4"/>
      <c r="I52" s="4"/>
      <c r="J52" s="39"/>
      <c r="K52" s="39"/>
      <c r="L52" s="24"/>
      <c r="M52" s="24"/>
      <c r="N52" s="24">
        <v>126973.63</v>
      </c>
      <c r="O52" s="26">
        <f t="shared" si="7"/>
        <v>2385896.63</v>
      </c>
    </row>
    <row r="53" spans="1:15" ht="15.75" hidden="1" x14ac:dyDescent="0.25">
      <c r="A53" s="12" t="s">
        <v>73</v>
      </c>
      <c r="B53" s="14" t="s">
        <v>49</v>
      </c>
      <c r="C53" s="27" t="s">
        <v>44</v>
      </c>
      <c r="D53" s="28"/>
      <c r="E53" s="15" t="s">
        <v>53</v>
      </c>
      <c r="F53" s="4"/>
      <c r="G53" s="4"/>
      <c r="H53" s="4"/>
      <c r="I53" s="4"/>
      <c r="J53" s="28"/>
      <c r="K53" s="23"/>
      <c r="L53" s="24"/>
      <c r="M53" s="24"/>
      <c r="N53" s="24"/>
      <c r="O53" s="26">
        <f t="shared" si="7"/>
        <v>0</v>
      </c>
    </row>
    <row r="54" spans="1:15" ht="34.5" customHeight="1" x14ac:dyDescent="0.25">
      <c r="A54" s="12" t="s">
        <v>26</v>
      </c>
      <c r="B54" s="14" t="s">
        <v>49</v>
      </c>
      <c r="C54" s="27" t="s">
        <v>37</v>
      </c>
      <c r="D54" s="29">
        <v>1643023.2</v>
      </c>
      <c r="E54" s="15" t="s">
        <v>53</v>
      </c>
      <c r="F54" s="4"/>
      <c r="G54" s="4"/>
      <c r="H54" s="4"/>
      <c r="I54" s="4"/>
      <c r="J54" s="39">
        <v>-1378023.2</v>
      </c>
      <c r="K54" s="39"/>
      <c r="L54" s="24"/>
      <c r="M54" s="24"/>
      <c r="N54" s="24">
        <v>-47400</v>
      </c>
      <c r="O54" s="26">
        <f t="shared" si="7"/>
        <v>217600</v>
      </c>
    </row>
    <row r="55" spans="1:15" ht="43.5" customHeight="1" x14ac:dyDescent="0.25">
      <c r="A55" s="12" t="s">
        <v>27</v>
      </c>
      <c r="B55" s="14" t="s">
        <v>49</v>
      </c>
      <c r="C55" s="27" t="s">
        <v>38</v>
      </c>
      <c r="D55" s="29">
        <v>24259990.57</v>
      </c>
      <c r="E55" s="15" t="s">
        <v>53</v>
      </c>
      <c r="F55" s="4"/>
      <c r="G55" s="4"/>
      <c r="H55" s="4"/>
      <c r="I55" s="4"/>
      <c r="J55" s="39">
        <v>1478023.2</v>
      </c>
      <c r="K55" s="39">
        <v>3649440</v>
      </c>
      <c r="L55" s="24"/>
      <c r="M55" s="24">
        <v>-37240.54</v>
      </c>
      <c r="N55" s="24">
        <v>-827543.66</v>
      </c>
      <c r="O55" s="26">
        <f t="shared" si="7"/>
        <v>28522669.57</v>
      </c>
    </row>
    <row r="56" spans="1:15" ht="36" customHeight="1" x14ac:dyDescent="0.25">
      <c r="A56" s="12" t="s">
        <v>28</v>
      </c>
      <c r="B56" s="14" t="s">
        <v>49</v>
      </c>
      <c r="C56" s="27" t="s">
        <v>41</v>
      </c>
      <c r="D56" s="29">
        <v>1176203</v>
      </c>
      <c r="E56" s="15" t="s">
        <v>53</v>
      </c>
      <c r="F56" s="4"/>
      <c r="G56" s="4"/>
      <c r="H56" s="4"/>
      <c r="I56" s="4"/>
      <c r="J56" s="41"/>
      <c r="K56" s="41"/>
      <c r="L56" s="24"/>
      <c r="M56" s="24"/>
      <c r="N56" s="24"/>
      <c r="O56" s="26">
        <f t="shared" si="7"/>
        <v>1176203</v>
      </c>
    </row>
    <row r="57" spans="1:15" ht="29.25" customHeight="1" x14ac:dyDescent="0.25">
      <c r="A57" s="11" t="s">
        <v>29</v>
      </c>
      <c r="B57" s="19" t="s">
        <v>42</v>
      </c>
      <c r="C57" s="16" t="s">
        <v>53</v>
      </c>
      <c r="D57" s="26">
        <f>D58+D59+D68</f>
        <v>368500</v>
      </c>
      <c r="E57" s="16" t="s">
        <v>53</v>
      </c>
      <c r="F57" s="4"/>
      <c r="G57" s="4"/>
      <c r="H57" s="4"/>
      <c r="I57" s="4"/>
      <c r="J57" s="26"/>
      <c r="K57" s="26">
        <v>12152225</v>
      </c>
      <c r="L57" s="32">
        <v>900000</v>
      </c>
      <c r="M57" s="32">
        <v>12434622.800000001</v>
      </c>
      <c r="N57" s="26">
        <f>N58+N59+N68</f>
        <v>-3127525.8600000003</v>
      </c>
      <c r="O57" s="26">
        <f t="shared" si="7"/>
        <v>22727821.940000001</v>
      </c>
    </row>
    <row r="58" spans="1:15" ht="23.25" customHeight="1" x14ac:dyDescent="0.25">
      <c r="A58" s="12" t="s">
        <v>74</v>
      </c>
      <c r="B58" s="14" t="s">
        <v>42</v>
      </c>
      <c r="C58" s="27" t="s">
        <v>36</v>
      </c>
      <c r="D58" s="29">
        <v>0</v>
      </c>
      <c r="E58" s="15" t="s">
        <v>53</v>
      </c>
      <c r="F58" s="4"/>
      <c r="G58" s="4"/>
      <c r="H58" s="4"/>
      <c r="I58" s="4"/>
      <c r="J58" s="39"/>
      <c r="K58" s="39">
        <v>2151899</v>
      </c>
      <c r="L58" s="24">
        <v>900000</v>
      </c>
      <c r="M58" s="24">
        <v>2665650.7999999998</v>
      </c>
      <c r="N58" s="24">
        <v>761263.55</v>
      </c>
      <c r="O58" s="28">
        <f t="shared" si="7"/>
        <v>6478813.3499999996</v>
      </c>
    </row>
    <row r="59" spans="1:15" ht="54" customHeight="1" x14ac:dyDescent="0.25">
      <c r="A59" s="12" t="s">
        <v>30</v>
      </c>
      <c r="B59" s="14" t="s">
        <v>42</v>
      </c>
      <c r="C59" s="27" t="s">
        <v>44</v>
      </c>
      <c r="D59" s="29">
        <v>0</v>
      </c>
      <c r="E59" s="15" t="s">
        <v>53</v>
      </c>
      <c r="F59" s="4"/>
      <c r="G59" s="4"/>
      <c r="H59" s="4"/>
      <c r="I59" s="4"/>
      <c r="J59" s="39"/>
      <c r="K59" s="39">
        <v>10000326</v>
      </c>
      <c r="L59" s="24"/>
      <c r="M59" s="24">
        <v>9768972</v>
      </c>
      <c r="N59" s="24">
        <v>-3980119.41</v>
      </c>
      <c r="O59" s="28">
        <f t="shared" si="7"/>
        <v>15789178.59</v>
      </c>
    </row>
    <row r="60" spans="1:15" ht="15.75" hidden="1" x14ac:dyDescent="0.25">
      <c r="A60" s="12" t="s">
        <v>75</v>
      </c>
      <c r="B60" s="14" t="s">
        <v>42</v>
      </c>
      <c r="C60" s="27" t="s">
        <v>37</v>
      </c>
      <c r="D60" s="28"/>
      <c r="E60" s="15" t="s">
        <v>53</v>
      </c>
      <c r="F60" s="4"/>
      <c r="G60" s="4"/>
      <c r="H60" s="4"/>
      <c r="I60" s="4"/>
      <c r="J60" s="28"/>
      <c r="K60" s="23"/>
      <c r="L60" s="24"/>
      <c r="M60" s="24"/>
      <c r="N60" s="24"/>
      <c r="O60" s="28">
        <f t="shared" si="7"/>
        <v>0</v>
      </c>
    </row>
    <row r="61" spans="1:15" ht="31.5" hidden="1" x14ac:dyDescent="0.25">
      <c r="A61" s="12" t="s">
        <v>76</v>
      </c>
      <c r="B61" s="14" t="s">
        <v>42</v>
      </c>
      <c r="C61" s="27" t="s">
        <v>40</v>
      </c>
      <c r="D61" s="28"/>
      <c r="E61" s="15" t="s">
        <v>53</v>
      </c>
      <c r="F61" s="4"/>
      <c r="G61" s="4"/>
      <c r="H61" s="4"/>
      <c r="I61" s="4"/>
      <c r="J61" s="28"/>
      <c r="K61" s="23"/>
      <c r="L61" s="24"/>
      <c r="M61" s="24"/>
      <c r="N61" s="24"/>
      <c r="O61" s="28">
        <f t="shared" si="7"/>
        <v>0</v>
      </c>
    </row>
    <row r="62" spans="1:15" ht="15.75" hidden="1" x14ac:dyDescent="0.25">
      <c r="A62" s="11" t="s">
        <v>77</v>
      </c>
      <c r="B62" s="19" t="s">
        <v>47</v>
      </c>
      <c r="C62" s="16" t="s">
        <v>53</v>
      </c>
      <c r="D62" s="26">
        <f>D63+D64+D65</f>
        <v>0</v>
      </c>
      <c r="E62" s="16" t="s">
        <v>53</v>
      </c>
      <c r="F62" s="4"/>
      <c r="G62" s="4"/>
      <c r="H62" s="4"/>
      <c r="I62" s="4"/>
      <c r="J62" s="26"/>
      <c r="K62" s="22"/>
      <c r="L62" s="24"/>
      <c r="M62" s="24"/>
      <c r="N62" s="24"/>
      <c r="O62" s="28">
        <f t="shared" si="7"/>
        <v>0</v>
      </c>
    </row>
    <row r="63" spans="1:15" ht="15.75" hidden="1" x14ac:dyDescent="0.25">
      <c r="A63" s="12" t="s">
        <v>78</v>
      </c>
      <c r="B63" s="14" t="s">
        <v>47</v>
      </c>
      <c r="C63" s="27" t="s">
        <v>36</v>
      </c>
      <c r="D63" s="28"/>
      <c r="E63" s="15" t="s">
        <v>53</v>
      </c>
      <c r="F63" s="4"/>
      <c r="G63" s="4"/>
      <c r="H63" s="4"/>
      <c r="I63" s="4"/>
      <c r="J63" s="28"/>
      <c r="K63" s="23"/>
      <c r="L63" s="24"/>
      <c r="M63" s="24"/>
      <c r="N63" s="24"/>
      <c r="O63" s="28">
        <f t="shared" si="7"/>
        <v>0</v>
      </c>
    </row>
    <row r="64" spans="1:15" ht="15.75" hidden="1" x14ac:dyDescent="0.25">
      <c r="A64" s="12" t="s">
        <v>79</v>
      </c>
      <c r="B64" s="14" t="s">
        <v>47</v>
      </c>
      <c r="C64" s="27" t="s">
        <v>44</v>
      </c>
      <c r="D64" s="28"/>
      <c r="E64" s="15" t="s">
        <v>53</v>
      </c>
      <c r="F64" s="4"/>
      <c r="G64" s="4"/>
      <c r="H64" s="4"/>
      <c r="I64" s="4"/>
      <c r="J64" s="28"/>
      <c r="K64" s="23"/>
      <c r="L64" s="24"/>
      <c r="M64" s="24"/>
      <c r="N64" s="24"/>
      <c r="O64" s="28">
        <f t="shared" si="7"/>
        <v>0</v>
      </c>
    </row>
    <row r="65" spans="1:15" ht="31.5" hidden="1" x14ac:dyDescent="0.25">
      <c r="A65" s="12" t="s">
        <v>80</v>
      </c>
      <c r="B65" s="14" t="s">
        <v>47</v>
      </c>
      <c r="C65" s="27" t="s">
        <v>38</v>
      </c>
      <c r="D65" s="28"/>
      <c r="E65" s="15" t="s">
        <v>53</v>
      </c>
      <c r="F65" s="4"/>
      <c r="G65" s="4"/>
      <c r="H65" s="4"/>
      <c r="I65" s="4"/>
      <c r="J65" s="28"/>
      <c r="K65" s="23"/>
      <c r="L65" s="24"/>
      <c r="M65" s="24"/>
      <c r="N65" s="24"/>
      <c r="O65" s="28">
        <f t="shared" si="7"/>
        <v>0</v>
      </c>
    </row>
    <row r="66" spans="1:15" ht="31.5" hidden="1" x14ac:dyDescent="0.25">
      <c r="A66" s="11" t="s">
        <v>81</v>
      </c>
      <c r="B66" s="19" t="s">
        <v>43</v>
      </c>
      <c r="C66" s="16" t="s">
        <v>53</v>
      </c>
      <c r="D66" s="26">
        <f>D67</f>
        <v>0</v>
      </c>
      <c r="E66" s="16" t="s">
        <v>53</v>
      </c>
      <c r="F66" s="4"/>
      <c r="G66" s="4"/>
      <c r="H66" s="4"/>
      <c r="I66" s="4"/>
      <c r="J66" s="26"/>
      <c r="K66" s="22"/>
      <c r="L66" s="24"/>
      <c r="M66" s="24"/>
      <c r="N66" s="24"/>
      <c r="O66" s="28">
        <f t="shared" si="7"/>
        <v>0</v>
      </c>
    </row>
    <row r="67" spans="1:15" ht="31.5" hidden="1" x14ac:dyDescent="0.25">
      <c r="A67" s="12" t="s">
        <v>82</v>
      </c>
      <c r="B67" s="14" t="s">
        <v>43</v>
      </c>
      <c r="C67" s="27" t="s">
        <v>36</v>
      </c>
      <c r="D67" s="28"/>
      <c r="E67" s="15" t="s">
        <v>53</v>
      </c>
      <c r="F67" s="4"/>
      <c r="G67" s="4"/>
      <c r="H67" s="4"/>
      <c r="I67" s="4"/>
      <c r="J67" s="28"/>
      <c r="K67" s="23"/>
      <c r="L67" s="24"/>
      <c r="M67" s="24"/>
      <c r="N67" s="24"/>
      <c r="O67" s="28">
        <f t="shared" si="7"/>
        <v>0</v>
      </c>
    </row>
    <row r="68" spans="1:15" ht="31.5" x14ac:dyDescent="0.25">
      <c r="A68" s="12" t="s">
        <v>76</v>
      </c>
      <c r="B68" s="14" t="s">
        <v>42</v>
      </c>
      <c r="C68" s="30" t="s">
        <v>40</v>
      </c>
      <c r="D68" s="28">
        <v>368500</v>
      </c>
      <c r="E68" s="15"/>
      <c r="F68" s="4"/>
      <c r="G68" s="4"/>
      <c r="H68" s="4"/>
      <c r="I68" s="4"/>
      <c r="J68" s="41"/>
      <c r="K68" s="41"/>
      <c r="L68" s="24"/>
      <c r="M68" s="24"/>
      <c r="N68" s="24">
        <v>91330</v>
      </c>
      <c r="O68" s="28">
        <f t="shared" si="7"/>
        <v>459830</v>
      </c>
    </row>
    <row r="69" spans="1:15" ht="59.25" customHeight="1" x14ac:dyDescent="0.25">
      <c r="A69" s="11" t="s">
        <v>83</v>
      </c>
      <c r="B69" s="19" t="s">
        <v>50</v>
      </c>
      <c r="C69" s="16" t="s">
        <v>53</v>
      </c>
      <c r="D69" s="26">
        <f>D70+D71+D72</f>
        <v>3896000</v>
      </c>
      <c r="E69" s="16" t="s">
        <v>53</v>
      </c>
      <c r="F69" s="4"/>
      <c r="G69" s="4"/>
      <c r="H69" s="4"/>
      <c r="I69" s="4"/>
      <c r="J69" s="26"/>
      <c r="K69" s="22"/>
      <c r="L69" s="32"/>
      <c r="M69" s="32"/>
      <c r="N69" s="32">
        <v>56000</v>
      </c>
      <c r="O69" s="26">
        <f t="shared" ref="O69:O73" si="11">D69+J69+K69+L69+M69+N69</f>
        <v>3952000</v>
      </c>
    </row>
    <row r="70" spans="1:15" ht="54.75" customHeight="1" x14ac:dyDescent="0.25">
      <c r="A70" s="12" t="s">
        <v>31</v>
      </c>
      <c r="B70" s="14" t="s">
        <v>50</v>
      </c>
      <c r="C70" s="27" t="s">
        <v>36</v>
      </c>
      <c r="D70" s="29">
        <v>896000</v>
      </c>
      <c r="E70" s="15" t="s">
        <v>53</v>
      </c>
      <c r="F70" s="4"/>
      <c r="G70" s="4"/>
      <c r="H70" s="4"/>
      <c r="I70" s="4"/>
      <c r="J70" s="39"/>
      <c r="K70" s="39"/>
      <c r="L70" s="24"/>
      <c r="M70" s="24"/>
      <c r="N70" s="24"/>
      <c r="O70" s="28">
        <f t="shared" si="11"/>
        <v>896000</v>
      </c>
    </row>
    <row r="71" spans="1:15" ht="30.75" customHeight="1" x14ac:dyDescent="0.25">
      <c r="A71" s="12" t="s">
        <v>32</v>
      </c>
      <c r="B71" s="14" t="s">
        <v>50</v>
      </c>
      <c r="C71" s="27" t="s">
        <v>44</v>
      </c>
      <c r="D71" s="29">
        <v>3000000</v>
      </c>
      <c r="E71" s="15" t="s">
        <v>53</v>
      </c>
      <c r="F71" s="4"/>
      <c r="G71" s="4"/>
      <c r="H71" s="4"/>
      <c r="I71" s="4"/>
      <c r="J71" s="39"/>
      <c r="K71" s="39"/>
      <c r="L71" s="24"/>
      <c r="M71" s="24"/>
      <c r="N71" s="24">
        <v>56000</v>
      </c>
      <c r="O71" s="28">
        <f t="shared" si="11"/>
        <v>3056000</v>
      </c>
    </row>
    <row r="72" spans="1:15" ht="31.5" hidden="1" x14ac:dyDescent="0.25">
      <c r="A72" s="17" t="s">
        <v>84</v>
      </c>
      <c r="B72" s="20" t="s">
        <v>50</v>
      </c>
      <c r="C72" s="27" t="s">
        <v>37</v>
      </c>
      <c r="D72" s="29">
        <v>0</v>
      </c>
      <c r="E72" s="15" t="s">
        <v>53</v>
      </c>
      <c r="F72" s="4"/>
      <c r="G72" s="4"/>
      <c r="H72" s="4"/>
      <c r="I72" s="4"/>
      <c r="J72" s="29"/>
      <c r="K72" s="24"/>
      <c r="L72" s="24"/>
      <c r="M72" s="24"/>
      <c r="N72" s="24"/>
      <c r="O72" s="26">
        <f t="shared" si="11"/>
        <v>0</v>
      </c>
    </row>
    <row r="73" spans="1:15" ht="27" customHeight="1" x14ac:dyDescent="0.25">
      <c r="A73" s="18" t="s">
        <v>85</v>
      </c>
      <c r="B73" s="21"/>
      <c r="C73" s="18"/>
      <c r="D73" s="31">
        <f>D4+D13+D16+D20+D30+D33+D40+D43+D51+D57+D62+D66+D69</f>
        <v>355318990.12</v>
      </c>
      <c r="E73" s="31" t="e">
        <f>E4+E13+E16+E20+E30+#REF!+E33+E40+E43+E51+E57+E62+E66+E69</f>
        <v>#VALUE!</v>
      </c>
      <c r="F73" s="31" t="e">
        <f>F4+F13+F16+F20+F30+#REF!+F33+F40+F43+F51+F57+F62+F66+F69</f>
        <v>#REF!</v>
      </c>
      <c r="G73" s="31" t="e">
        <f>G4+G13+G16+G20+G30+#REF!+G33+G40+G43+G51+G57+G62+G66+G69</f>
        <v>#REF!</v>
      </c>
      <c r="H73" s="31" t="e">
        <f>H4+H13+H16+H20+H30+#REF!+H33+H40+H43+H51+H57+H62+H66+H69</f>
        <v>#REF!</v>
      </c>
      <c r="I73" s="31" t="e">
        <f>I4+I13+I16+I20+I30+#REF!+I33+I40+I43+I51+I57+I62+I66+I69</f>
        <v>#REF!</v>
      </c>
      <c r="J73" s="31">
        <f>J4+J13+J16+J20+J30+J33+J40+J43+J51+J57+J62+J66+J69</f>
        <v>57089235.430000007</v>
      </c>
      <c r="K73" s="31">
        <f t="shared" ref="K73:N73" si="12">K4+K13+K16+K20+K30+K33+K40+K43+K51+K57+K62+K66+K69</f>
        <v>58188337.259999998</v>
      </c>
      <c r="L73" s="31">
        <f t="shared" si="12"/>
        <v>3360000</v>
      </c>
      <c r="M73" s="31">
        <f t="shared" si="12"/>
        <v>26225818.380000003</v>
      </c>
      <c r="N73" s="31">
        <f t="shared" si="12"/>
        <v>13816025.539999999</v>
      </c>
      <c r="O73" s="31">
        <f>O4+O13+O16+O20+O30+O33+O40+O43+O51+O57+O62+O66+O69</f>
        <v>513765406.73000008</v>
      </c>
    </row>
    <row r="75" spans="1:15" ht="37.5" customHeight="1" x14ac:dyDescent="0.25">
      <c r="A75" s="44"/>
      <c r="B75" s="44"/>
      <c r="C75" s="44"/>
      <c r="D75" s="33"/>
      <c r="E75" s="33"/>
      <c r="F75" s="34"/>
      <c r="H75" s="33"/>
      <c r="I75" s="33"/>
      <c r="J75" s="33"/>
      <c r="K75" s="33"/>
      <c r="L75" s="34"/>
      <c r="M75" s="34"/>
      <c r="N75" s="34"/>
      <c r="O75" s="34"/>
    </row>
    <row r="76" spans="1:15" x14ac:dyDescent="0.25">
      <c r="A76" s="1"/>
      <c r="B76" s="34"/>
      <c r="C76" s="1"/>
      <c r="D76" s="1"/>
      <c r="E76" s="35"/>
      <c r="F76" s="1"/>
      <c r="G76" s="1"/>
      <c r="H76" s="35"/>
      <c r="I76" s="1"/>
      <c r="J76" s="1"/>
      <c r="L76" s="34"/>
      <c r="M76" s="34"/>
      <c r="N76" s="34"/>
      <c r="O76" s="34"/>
    </row>
    <row r="77" spans="1:15" x14ac:dyDescent="0.25">
      <c r="A77" s="36"/>
      <c r="B77" s="34"/>
      <c r="C77" s="1"/>
      <c r="D77" s="1"/>
      <c r="E77" s="35"/>
      <c r="F77" s="1"/>
      <c r="G77" s="1"/>
      <c r="H77" s="35"/>
      <c r="I77" s="1"/>
      <c r="J77" s="37"/>
      <c r="K77" s="38"/>
      <c r="L77" s="38"/>
      <c r="M77" s="38"/>
      <c r="N77" s="38"/>
      <c r="O77" s="34"/>
    </row>
    <row r="78" spans="1:15" x14ac:dyDescent="0.25">
      <c r="A78" s="36"/>
      <c r="B78" s="34"/>
      <c r="C78" s="1"/>
      <c r="D78" s="1"/>
      <c r="E78" s="35"/>
      <c r="F78" s="1"/>
      <c r="G78" s="1"/>
      <c r="H78" s="35"/>
      <c r="I78" s="1"/>
      <c r="J78" s="1"/>
      <c r="L78" s="34"/>
      <c r="M78" s="34"/>
      <c r="N78" s="34"/>
      <c r="O78" s="34"/>
    </row>
  </sheetData>
  <mergeCells count="2">
    <mergeCell ref="A1:O1"/>
    <mergeCell ref="A75:C75"/>
  </mergeCells>
  <pageMargins left="0.11811023622047245" right="0.11811023622047245" top="0.74803149606299213" bottom="0.35433070866141736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Лист3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2020-08-07T11:41:42Z</dcterms:modified>
</cp:coreProperties>
</file>